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480" windowHeight="3255" activeTab="4"/>
  </bookViews>
  <sheets>
    <sheet name="Adelaide" sheetId="8" r:id="rId1"/>
    <sheet name="Perth" sheetId="10" r:id="rId2"/>
    <sheet name="SE Queensland" sheetId="6" r:id="rId3"/>
    <sheet name="Melbourne" sheetId="7" r:id="rId4"/>
    <sheet name="Australia" sheetId="5" r:id="rId5"/>
  </sheets>
  <definedNames>
    <definedName name="_xlnm.Print_Area" localSheetId="0">Adelaide!$A$1:$R$35</definedName>
    <definedName name="_xlnm.Print_Area" localSheetId="4">Australia!$A$1:$R$35</definedName>
    <definedName name="_xlnm.Print_Area" localSheetId="3">Melbourne!$A$1:$R$35</definedName>
    <definedName name="_xlnm.Print_Area" localSheetId="1">Perth!$A$1:$R$35</definedName>
    <definedName name="_xlnm.Print_Area" localSheetId="2">'SE Queensland'!$A$1:$R$35</definedName>
  </definedNames>
  <calcPr calcId="145621"/>
</workbook>
</file>

<file path=xl/calcChain.xml><?xml version="1.0" encoding="utf-8"?>
<calcChain xmlns="http://schemas.openxmlformats.org/spreadsheetml/2006/main">
  <c r="I32" i="10" l="1"/>
  <c r="I31" i="10"/>
  <c r="I30" i="10"/>
  <c r="I29" i="10"/>
  <c r="I28" i="10"/>
  <c r="I27" i="10"/>
  <c r="I25" i="10"/>
  <c r="G25" i="10"/>
  <c r="C17" i="10"/>
  <c r="C19" i="10" s="1"/>
  <c r="E16" i="10"/>
  <c r="E17" i="10" s="1"/>
  <c r="E19" i="10" s="1"/>
  <c r="C16" i="10"/>
  <c r="C13" i="10"/>
  <c r="C15" i="10" s="1"/>
  <c r="C11" i="10"/>
  <c r="E13" i="10" s="1"/>
  <c r="E15" i="10" s="1"/>
  <c r="K25" i="10" l="1"/>
  <c r="C21" i="10"/>
  <c r="E21" i="10"/>
  <c r="G21" i="10" s="1"/>
  <c r="O25" i="10"/>
  <c r="I32" i="8"/>
  <c r="I31" i="8"/>
  <c r="I30" i="8"/>
  <c r="I29" i="8"/>
  <c r="I28" i="8"/>
  <c r="I27" i="8"/>
  <c r="G25" i="8"/>
  <c r="I25" i="8" s="1"/>
  <c r="C17" i="8"/>
  <c r="C19" i="8" s="1"/>
  <c r="E16" i="8"/>
  <c r="E17" i="8" s="1"/>
  <c r="E19" i="8" s="1"/>
  <c r="C16" i="8"/>
  <c r="C11" i="8"/>
  <c r="C13" i="8" s="1"/>
  <c r="C15" i="8" s="1"/>
  <c r="K27" i="10" l="1"/>
  <c r="M25" i="10"/>
  <c r="O27" i="10"/>
  <c r="Q25" i="10"/>
  <c r="E13" i="8"/>
  <c r="E15" i="8" s="1"/>
  <c r="K25" i="8"/>
  <c r="C21" i="8"/>
  <c r="E21" i="8"/>
  <c r="G21" i="8" s="1"/>
  <c r="O25" i="8"/>
  <c r="I32" i="7"/>
  <c r="I31" i="7"/>
  <c r="I30" i="7"/>
  <c r="I29" i="7"/>
  <c r="I28" i="7"/>
  <c r="I27" i="7"/>
  <c r="G25" i="7"/>
  <c r="I25" i="7" s="1"/>
  <c r="C17" i="7"/>
  <c r="C19" i="7" s="1"/>
  <c r="E16" i="7"/>
  <c r="E17" i="7" s="1"/>
  <c r="E19" i="7" s="1"/>
  <c r="C16" i="7"/>
  <c r="C11" i="7"/>
  <c r="C13" i="7" s="1"/>
  <c r="C15" i="7" s="1"/>
  <c r="I32" i="6"/>
  <c r="I31" i="6"/>
  <c r="I30" i="6"/>
  <c r="I29" i="6"/>
  <c r="I28" i="6"/>
  <c r="I27" i="6"/>
  <c r="G25" i="6"/>
  <c r="I25" i="6" s="1"/>
  <c r="E16" i="6"/>
  <c r="E17" i="6" s="1"/>
  <c r="E19" i="6" s="1"/>
  <c r="C16" i="6"/>
  <c r="C17" i="6" s="1"/>
  <c r="C19" i="6" s="1"/>
  <c r="C11" i="6"/>
  <c r="E13" i="6" s="1"/>
  <c r="E15" i="6" s="1"/>
  <c r="G21" i="5"/>
  <c r="O28" i="10" l="1"/>
  <c r="Q27" i="10"/>
  <c r="K28" i="10"/>
  <c r="M27" i="10"/>
  <c r="O27" i="8"/>
  <c r="Q25" i="8"/>
  <c r="K27" i="8"/>
  <c r="M25" i="8"/>
  <c r="E13" i="7"/>
  <c r="E15" i="7" s="1"/>
  <c r="C21" i="7"/>
  <c r="K25" i="7"/>
  <c r="E21" i="7"/>
  <c r="G21" i="7" s="1"/>
  <c r="O25" i="7"/>
  <c r="C13" i="6"/>
  <c r="C15" i="6" s="1"/>
  <c r="K25" i="6"/>
  <c r="C21" i="6"/>
  <c r="E21" i="6"/>
  <c r="G21" i="6" s="1"/>
  <c r="O25" i="6"/>
  <c r="C11" i="5"/>
  <c r="C13" i="5"/>
  <c r="C15" i="5" s="1"/>
  <c r="C16" i="5"/>
  <c r="E16" i="5"/>
  <c r="E17" i="5" s="1"/>
  <c r="E19" i="5" s="1"/>
  <c r="C17" i="5"/>
  <c r="C19" i="5" s="1"/>
  <c r="G25" i="5"/>
  <c r="I25" i="5"/>
  <c r="I27" i="5"/>
  <c r="I28" i="5"/>
  <c r="I29" i="5"/>
  <c r="I30" i="5"/>
  <c r="I31" i="5"/>
  <c r="I32" i="5"/>
  <c r="E13" i="5"/>
  <c r="E15" i="5" s="1"/>
  <c r="O29" i="10" l="1"/>
  <c r="Q28" i="10"/>
  <c r="K29" i="10"/>
  <c r="M28" i="10"/>
  <c r="K28" i="8"/>
  <c r="M27" i="8"/>
  <c r="O28" i="8"/>
  <c r="Q27" i="8"/>
  <c r="Q25" i="7"/>
  <c r="O27" i="7"/>
  <c r="K27" i="7"/>
  <c r="M25" i="7"/>
  <c r="M25" i="6"/>
  <c r="K27" i="6"/>
  <c r="O27" i="6"/>
  <c r="Q25" i="6"/>
  <c r="E21" i="5"/>
  <c r="O25" i="5"/>
  <c r="C21" i="5"/>
  <c r="K25" i="5"/>
  <c r="K30" i="10" l="1"/>
  <c r="M29" i="10"/>
  <c r="O30" i="10"/>
  <c r="Q29" i="10"/>
  <c r="O29" i="8"/>
  <c r="Q28" i="8"/>
  <c r="K29" i="8"/>
  <c r="M28" i="8"/>
  <c r="K28" i="7"/>
  <c r="M27" i="7"/>
  <c r="O28" i="7"/>
  <c r="Q27" i="7"/>
  <c r="O28" i="6"/>
  <c r="Q27" i="6"/>
  <c r="K28" i="6"/>
  <c r="M27" i="6"/>
  <c r="Q25" i="5"/>
  <c r="O27" i="5"/>
  <c r="K27" i="5"/>
  <c r="M25" i="5"/>
  <c r="K31" i="10" l="1"/>
  <c r="M30" i="10"/>
  <c r="O31" i="10"/>
  <c r="Q30" i="10"/>
  <c r="K30" i="8"/>
  <c r="M29" i="8"/>
  <c r="Q29" i="8"/>
  <c r="O30" i="8"/>
  <c r="O29" i="7"/>
  <c r="Q28" i="7"/>
  <c r="K29" i="7"/>
  <c r="M28" i="7"/>
  <c r="K29" i="6"/>
  <c r="M28" i="6"/>
  <c r="Q28" i="6"/>
  <c r="O29" i="6"/>
  <c r="Q27" i="5"/>
  <c r="O28" i="5"/>
  <c r="M27" i="5"/>
  <c r="K28" i="5"/>
  <c r="O32" i="10" l="1"/>
  <c r="Q32" i="10" s="1"/>
  <c r="Q31" i="10"/>
  <c r="K32" i="10"/>
  <c r="M32" i="10" s="1"/>
  <c r="M31" i="10"/>
  <c r="O31" i="8"/>
  <c r="Q30" i="8"/>
  <c r="K31" i="8"/>
  <c r="M30" i="8"/>
  <c r="K30" i="7"/>
  <c r="M29" i="7"/>
  <c r="O30" i="7"/>
  <c r="Q29" i="7"/>
  <c r="O30" i="6"/>
  <c r="Q29" i="6"/>
  <c r="K30" i="6"/>
  <c r="M29" i="6"/>
  <c r="Q28" i="5"/>
  <c r="O29" i="5"/>
  <c r="M28" i="5"/>
  <c r="K29" i="5"/>
  <c r="M31" i="8" l="1"/>
  <c r="K32" i="8"/>
  <c r="M32" i="8" s="1"/>
  <c r="O32" i="8"/>
  <c r="Q32" i="8" s="1"/>
  <c r="Q31" i="8"/>
  <c r="O31" i="7"/>
  <c r="Q30" i="7"/>
  <c r="K31" i="7"/>
  <c r="M30" i="7"/>
  <c r="K31" i="6"/>
  <c r="M30" i="6"/>
  <c r="O31" i="6"/>
  <c r="Q30" i="6"/>
  <c r="O30" i="5"/>
  <c r="Q29" i="5"/>
  <c r="K30" i="5"/>
  <c r="M29" i="5"/>
  <c r="K32" i="7" l="1"/>
  <c r="M32" i="7" s="1"/>
  <c r="M31" i="7"/>
  <c r="O32" i="7"/>
  <c r="Q32" i="7" s="1"/>
  <c r="Q31" i="7"/>
  <c r="O32" i="6"/>
  <c r="Q32" i="6" s="1"/>
  <c r="Q31" i="6"/>
  <c r="M31" i="6"/>
  <c r="K32" i="6"/>
  <c r="M32" i="6" s="1"/>
  <c r="O31" i="5"/>
  <c r="Q30" i="5"/>
  <c r="M30" i="5"/>
  <c r="K31" i="5"/>
  <c r="Q31" i="5" l="1"/>
  <c r="O32" i="5"/>
  <c r="Q32" i="5" s="1"/>
  <c r="K32" i="5"/>
  <c r="M32" i="5" s="1"/>
  <c r="M31" i="5"/>
</calcChain>
</file>

<file path=xl/sharedStrings.xml><?xml version="1.0" encoding="utf-8"?>
<sst xmlns="http://schemas.openxmlformats.org/spreadsheetml/2006/main" count="640" uniqueCount="75">
  <si>
    <t>Drought</t>
  </si>
  <si>
    <t>Non Drought</t>
  </si>
  <si>
    <t>Heavy Metals</t>
  </si>
  <si>
    <t>Copper</t>
  </si>
  <si>
    <t>Lead</t>
  </si>
  <si>
    <t>Zinc</t>
  </si>
  <si>
    <t>Organic Pollutants</t>
  </si>
  <si>
    <t>Total Organic Carbon</t>
  </si>
  <si>
    <t>Hydrocarbons</t>
  </si>
  <si>
    <t>Suspended Solids</t>
  </si>
  <si>
    <t>mg/L</t>
  </si>
  <si>
    <t>L</t>
  </si>
  <si>
    <t>g</t>
  </si>
  <si>
    <t>Physico-Chemical</t>
  </si>
  <si>
    <t>Turbidity (NTU)</t>
  </si>
  <si>
    <t>Population</t>
  </si>
  <si>
    <t>Car Washing Frequency</t>
  </si>
  <si>
    <t>Commercial Car Wash Use</t>
  </si>
  <si>
    <t>washes per annum</t>
  </si>
  <si>
    <t>Home Car Wash Use</t>
  </si>
  <si>
    <t>Home Car Washes per Annum</t>
  </si>
  <si>
    <t>Proportion that drain to stormwater</t>
  </si>
  <si>
    <t>Washes that drain to stormwater</t>
  </si>
  <si>
    <t>/a</t>
  </si>
  <si>
    <t>kg/a</t>
  </si>
  <si>
    <t>NTU</t>
  </si>
  <si>
    <t>mg</t>
  </si>
  <si>
    <t>t/a</t>
  </si>
  <si>
    <t>Stormwater Pollution Calculator</t>
  </si>
  <si>
    <t>Home Car Washing</t>
  </si>
  <si>
    <t>City</t>
  </si>
  <si>
    <t>Parameter</t>
  </si>
  <si>
    <t>Brisbane</t>
  </si>
  <si>
    <t>people</t>
  </si>
  <si>
    <t>Higher in inner-urban areas, lower in rural areas.</t>
  </si>
  <si>
    <t>Volume of water per wash</t>
  </si>
  <si>
    <t>Average concentrations sourced from ACWA / Smartwater Research, 2008.</t>
  </si>
  <si>
    <t>Cars in Community</t>
  </si>
  <si>
    <t>Vehicle Ownership</t>
  </si>
  <si>
    <t>Car Washes per Annum</t>
  </si>
  <si>
    <t xml:space="preserve">vehicles </t>
  </si>
  <si>
    <t>Commercial Car Washes per Annum</t>
  </si>
  <si>
    <t>Load per Wash</t>
  </si>
  <si>
    <t>Annual Load to Stormwater</t>
  </si>
  <si>
    <t>Washes to Stormwater</t>
  </si>
  <si>
    <t>Volume per Wash</t>
  </si>
  <si>
    <t>Average Concentration of Wash Water</t>
  </si>
  <si>
    <t>Pollution Type</t>
  </si>
  <si>
    <t>ANZECC Guidelines 95% in Marine Waters</t>
  </si>
  <si>
    <t>Litres to stormwater</t>
  </si>
  <si>
    <t>Sydney</t>
  </si>
  <si>
    <t>Melbourne</t>
  </si>
  <si>
    <t>Adelaide</t>
  </si>
  <si>
    <t>Perth</t>
  </si>
  <si>
    <t>Australia</t>
  </si>
  <si>
    <t xml:space="preserve">litres  </t>
  </si>
  <si>
    <t>SE Queensland</t>
  </si>
  <si>
    <t>Drought Conditions</t>
  </si>
  <si>
    <t>Non Drought Conditions</t>
  </si>
  <si>
    <t>total washes per annum</t>
  </si>
  <si>
    <t>Numbers in blue under ANZECC Guidelines are typical water quality parameters and do not appear in ANZECC Guidelines</t>
  </si>
  <si>
    <t>Change City and Population in yellow for results for each urban area</t>
  </si>
  <si>
    <t xml:space="preserve"> </t>
  </si>
  <si>
    <t>Surfactants</t>
  </si>
  <si>
    <t>Gigalitres</t>
  </si>
  <si>
    <t>Canberra</t>
  </si>
  <si>
    <t>Gold Coast</t>
  </si>
  <si>
    <t>vehicles per person - source ABS, 2011</t>
  </si>
  <si>
    <t>Capital City Population - 2011</t>
  </si>
  <si>
    <t>always or mostly use commercial - source ACWA Survey 2008</t>
  </si>
  <si>
    <r>
      <t>m</t>
    </r>
    <r>
      <rPr>
        <sz val="10"/>
        <color theme="1"/>
        <rFont val="Arial Narrow"/>
        <family val="2"/>
      </rPr>
      <t>g/L</t>
    </r>
  </si>
  <si>
    <t>litres per wash - source ACWA survey 2005</t>
  </si>
  <si>
    <t>washes per annum per car  - source ACWA Survey, 2008</t>
  </si>
  <si>
    <t>Hobart</t>
  </si>
  <si>
    <t>Darwin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</si>
</sst>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12"/>
      <name val="Arial Narrow"/>
      <family val="2"/>
    </font>
    <font>
      <sz val="10"/>
      <color indexed="48"/>
      <name val="Arial Narrow"/>
      <family val="2"/>
    </font>
    <font>
      <b/>
      <sz val="14"/>
      <color indexed="8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3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/>
    <xf numFmtId="3" fontId="9" fillId="0" borderId="0" xfId="0" applyNumberFormat="1" applyFont="1" applyFill="1" applyBorder="1"/>
    <xf numFmtId="0" fontId="10" fillId="0" borderId="0" xfId="0" applyFont="1"/>
    <xf numFmtId="0" fontId="9" fillId="0" borderId="11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right"/>
    </xf>
    <xf numFmtId="3" fontId="9" fillId="0" borderId="11" xfId="0" applyNumberFormat="1" applyFont="1" applyFill="1" applyBorder="1"/>
    <xf numFmtId="3" fontId="9" fillId="0" borderId="9" xfId="0" applyNumberFormat="1" applyFont="1" applyFill="1" applyBorder="1"/>
    <xf numFmtId="3" fontId="9" fillId="0" borderId="0" xfId="0" applyNumberFormat="1" applyFont="1" applyBorder="1"/>
    <xf numFmtId="0" fontId="9" fillId="0" borderId="0" xfId="0" applyFont="1" applyBorder="1"/>
    <xf numFmtId="0" fontId="9" fillId="0" borderId="8" xfId="0" applyFont="1" applyFill="1" applyBorder="1"/>
    <xf numFmtId="0" fontId="9" fillId="0" borderId="5" xfId="0" applyFont="1" applyFill="1" applyBorder="1"/>
    <xf numFmtId="166" fontId="9" fillId="0" borderId="7" xfId="0" applyNumberFormat="1" applyFont="1" applyFill="1" applyBorder="1"/>
    <xf numFmtId="0" fontId="8" fillId="0" borderId="1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164" fontId="7" fillId="0" borderId="9" xfId="1" applyNumberFormat="1" applyFont="1" applyFill="1" applyBorder="1"/>
    <xf numFmtId="164" fontId="7" fillId="0" borderId="11" xfId="1" applyNumberFormat="1" applyFont="1" applyFill="1" applyBorder="1"/>
    <xf numFmtId="9" fontId="9" fillId="0" borderId="8" xfId="0" applyNumberFormat="1" applyFont="1" applyFill="1" applyBorder="1"/>
    <xf numFmtId="9" fontId="9" fillId="0" borderId="5" xfId="0" applyNumberFormat="1" applyFont="1" applyFill="1" applyBorder="1"/>
    <xf numFmtId="164" fontId="7" fillId="0" borderId="7" xfId="1" applyNumberFormat="1" applyFont="1" applyFill="1" applyBorder="1"/>
    <xf numFmtId="164" fontId="7" fillId="0" borderId="0" xfId="1" applyNumberFormat="1" applyFont="1" applyFill="1" applyBorder="1"/>
    <xf numFmtId="9" fontId="9" fillId="0" borderId="12" xfId="0" applyNumberFormat="1" applyFont="1" applyFill="1" applyBorder="1"/>
    <xf numFmtId="9" fontId="9" fillId="0" borderId="14" xfId="0" applyNumberFormat="1" applyFont="1" applyFill="1" applyBorder="1"/>
    <xf numFmtId="9" fontId="9" fillId="0" borderId="0" xfId="0" applyNumberFormat="1" applyFont="1" applyBorder="1"/>
    <xf numFmtId="3" fontId="9" fillId="0" borderId="7" xfId="0" applyNumberFormat="1" applyFont="1" applyFill="1" applyBorder="1"/>
    <xf numFmtId="3" fontId="9" fillId="0" borderId="12" xfId="0" applyNumberFormat="1" applyFont="1" applyFill="1" applyBorder="1"/>
    <xf numFmtId="3" fontId="9" fillId="0" borderId="14" xfId="0" applyNumberFormat="1" applyFont="1" applyFill="1" applyBorder="1"/>
    <xf numFmtId="0" fontId="8" fillId="0" borderId="0" xfId="0" applyFont="1" applyBorder="1" applyAlignment="1">
      <alignment horizontal="left" wrapText="1"/>
    </xf>
    <xf numFmtId="3" fontId="9" fillId="0" borderId="8" xfId="0" applyNumberFormat="1" applyFont="1" applyFill="1" applyBorder="1"/>
    <xf numFmtId="0" fontId="8" fillId="0" borderId="12" xfId="0" applyFont="1" applyBorder="1"/>
    <xf numFmtId="0" fontId="9" fillId="0" borderId="7" xfId="0" applyFont="1" applyBorder="1"/>
    <xf numFmtId="0" fontId="9" fillId="0" borderId="2" xfId="0" applyFont="1" applyBorder="1"/>
    <xf numFmtId="0" fontId="9" fillId="0" borderId="3" xfId="0" applyFont="1" applyBorder="1"/>
    <xf numFmtId="165" fontId="9" fillId="0" borderId="2" xfId="0" applyNumberFormat="1" applyFont="1" applyBorder="1"/>
    <xf numFmtId="3" fontId="9" fillId="0" borderId="0" xfId="0" quotePrefix="1" applyNumberFormat="1" applyFont="1" applyBorder="1"/>
    <xf numFmtId="164" fontId="7" fillId="0" borderId="2" xfId="1" applyNumberFormat="1" applyFont="1" applyBorder="1" applyAlignment="1">
      <alignment horizontal="left"/>
    </xf>
    <xf numFmtId="164" fontId="7" fillId="0" borderId="4" xfId="1" applyNumberFormat="1" applyFont="1" applyBorder="1" applyAlignment="1">
      <alignment horizontal="left"/>
    </xf>
    <xf numFmtId="0" fontId="9" fillId="0" borderId="9" xfId="0" applyFont="1" applyBorder="1"/>
    <xf numFmtId="0" fontId="9" fillId="0" borderId="1" xfId="0" applyFont="1" applyBorder="1"/>
    <xf numFmtId="0" fontId="9" fillId="0" borderId="11" xfId="0" applyFont="1" applyBorder="1"/>
    <xf numFmtId="165" fontId="9" fillId="0" borderId="1" xfId="0" applyNumberFormat="1" applyFont="1" applyBorder="1"/>
    <xf numFmtId="0" fontId="9" fillId="0" borderId="10" xfId="0" applyFont="1" applyBorder="1"/>
    <xf numFmtId="3" fontId="9" fillId="0" borderId="11" xfId="0" applyNumberFormat="1" applyFont="1" applyBorder="1"/>
    <xf numFmtId="3" fontId="9" fillId="0" borderId="11" xfId="0" quotePrefix="1" applyNumberFormat="1" applyFont="1" applyBorder="1"/>
    <xf numFmtId="164" fontId="7" fillId="0" borderId="1" xfId="1" applyNumberFormat="1" applyFont="1" applyBorder="1" applyAlignment="1">
      <alignment horizontal="left"/>
    </xf>
    <xf numFmtId="0" fontId="9" fillId="0" borderId="8" xfId="0" applyFont="1" applyBorder="1"/>
    <xf numFmtId="0" fontId="9" fillId="0" borderId="4" xfId="0" applyFont="1" applyBorder="1"/>
    <xf numFmtId="0" fontId="9" fillId="0" borderId="5" xfId="0" applyFont="1" applyBorder="1"/>
    <xf numFmtId="165" fontId="9" fillId="0" borderId="4" xfId="0" applyNumberFormat="1" applyFont="1" applyBorder="1"/>
    <xf numFmtId="0" fontId="9" fillId="0" borderId="6" xfId="0" applyFont="1" applyBorder="1"/>
    <xf numFmtId="3" fontId="9" fillId="0" borderId="5" xfId="0" applyNumberFormat="1" applyFont="1" applyBorder="1"/>
    <xf numFmtId="3" fontId="9" fillId="0" borderId="5" xfId="0" quotePrefix="1" applyNumberFormat="1" applyFont="1" applyBorder="1"/>
    <xf numFmtId="165" fontId="9" fillId="0" borderId="11" xfId="0" applyNumberFormat="1" applyFont="1" applyBorder="1"/>
    <xf numFmtId="3" fontId="9" fillId="0" borderId="1" xfId="0" applyNumberFormat="1" applyFont="1" applyBorder="1"/>
    <xf numFmtId="3" fontId="9" fillId="0" borderId="10" xfId="0" quotePrefix="1" applyNumberFormat="1" applyFont="1" applyBorder="1"/>
    <xf numFmtId="164" fontId="7" fillId="0" borderId="11" xfId="1" applyNumberFormat="1" applyFont="1" applyBorder="1" applyAlignment="1">
      <alignment horizontal="left"/>
    </xf>
    <xf numFmtId="165" fontId="9" fillId="0" borderId="0" xfId="0" applyNumberFormat="1" applyFont="1" applyBorder="1"/>
    <xf numFmtId="3" fontId="9" fillId="0" borderId="2" xfId="0" applyNumberFormat="1" applyFont="1" applyBorder="1"/>
    <xf numFmtId="3" fontId="9" fillId="0" borderId="3" xfId="0" quotePrefix="1" applyNumberFormat="1" applyFont="1" applyBorder="1"/>
    <xf numFmtId="164" fontId="7" fillId="0" borderId="0" xfId="1" applyNumberFormat="1" applyFont="1" applyBorder="1" applyAlignment="1">
      <alignment horizontal="left"/>
    </xf>
    <xf numFmtId="165" fontId="9" fillId="0" borderId="5" xfId="0" applyNumberFormat="1" applyFont="1" applyBorder="1"/>
    <xf numFmtId="3" fontId="9" fillId="0" borderId="4" xfId="0" applyNumberFormat="1" applyFont="1" applyBorder="1"/>
    <xf numFmtId="3" fontId="9" fillId="0" borderId="6" xfId="0" quotePrefix="1" applyNumberFormat="1" applyFont="1" applyBorder="1"/>
    <xf numFmtId="164" fontId="7" fillId="0" borderId="5" xfId="1" applyNumberFormat="1" applyFont="1" applyBorder="1" applyAlignment="1">
      <alignment horizontal="left"/>
    </xf>
    <xf numFmtId="0" fontId="12" fillId="0" borderId="0" xfId="0" applyFont="1"/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9" fillId="2" borderId="9" xfId="0" applyFont="1" applyFill="1" applyBorder="1" applyAlignment="1">
      <alignment horizontal="right"/>
    </xf>
    <xf numFmtId="3" fontId="9" fillId="2" borderId="9" xfId="0" applyNumberFormat="1" applyFont="1" applyFill="1" applyBorder="1"/>
    <xf numFmtId="3" fontId="9" fillId="2" borderId="8" xfId="0" applyNumberFormat="1" applyFont="1" applyFill="1" applyBorder="1"/>
    <xf numFmtId="2" fontId="13" fillId="2" borderId="0" xfId="0" applyNumberFormat="1" applyFont="1" applyFill="1" applyBorder="1"/>
    <xf numFmtId="0" fontId="13" fillId="2" borderId="0" xfId="0" applyFont="1" applyFill="1" applyBorder="1" applyAlignment="1">
      <alignment horizontal="left"/>
    </xf>
    <xf numFmtId="0" fontId="0" fillId="2" borderId="0" xfId="0" applyFill="1"/>
    <xf numFmtId="9" fontId="9" fillId="2" borderId="12" xfId="0" applyNumberFormat="1" applyFont="1" applyFill="1" applyBorder="1"/>
    <xf numFmtId="0" fontId="9" fillId="2" borderId="2" xfId="0" applyFont="1" applyFill="1" applyBorder="1"/>
    <xf numFmtId="0" fontId="9" fillId="2" borderId="1" xfId="0" applyFont="1" applyFill="1" applyBorder="1"/>
    <xf numFmtId="0" fontId="9" fillId="2" borderId="4" xfId="0" applyFont="1" applyFill="1" applyBorder="1"/>
    <xf numFmtId="0" fontId="9" fillId="2" borderId="7" xfId="0" applyFont="1" applyFill="1" applyBorder="1"/>
    <xf numFmtId="0" fontId="9" fillId="2" borderId="5" xfId="0" applyFont="1" applyFill="1" applyBorder="1"/>
    <xf numFmtId="0" fontId="9" fillId="2" borderId="3" xfId="0" applyFont="1" applyFill="1" applyBorder="1"/>
    <xf numFmtId="0" fontId="9" fillId="2" borderId="0" xfId="0" applyFont="1" applyFill="1" applyBorder="1"/>
    <xf numFmtId="0" fontId="11" fillId="2" borderId="0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3" xfId="0" applyFont="1" applyFill="1" applyBorder="1"/>
    <xf numFmtId="0" fontId="7" fillId="2" borderId="0" xfId="0" applyFont="1" applyFill="1" applyBorder="1"/>
    <xf numFmtId="0" fontId="7" fillId="2" borderId="6" xfId="0" applyFont="1" applyFill="1" applyBorder="1"/>
    <xf numFmtId="0" fontId="7" fillId="2" borderId="5" xfId="0" applyFont="1" applyFill="1" applyBorder="1"/>
    <xf numFmtId="0" fontId="9" fillId="2" borderId="10" xfId="0" applyFont="1" applyFill="1" applyBorder="1"/>
    <xf numFmtId="0" fontId="11" fillId="2" borderId="11" xfId="0" applyFont="1" applyFill="1" applyBorder="1"/>
    <xf numFmtId="0" fontId="9" fillId="2" borderId="11" xfId="0" applyFont="1" applyFill="1" applyBorder="1"/>
    <xf numFmtId="0" fontId="9" fillId="2" borderId="6" xfId="0" applyFont="1" applyFill="1" applyBorder="1"/>
    <xf numFmtId="0" fontId="8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8" fillId="2" borderId="13" xfId="0" applyFont="1" applyFill="1" applyBorder="1"/>
    <xf numFmtId="0" fontId="8" fillId="2" borderId="13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2" fillId="2" borderId="0" xfId="0" applyFont="1" applyFill="1" applyBorder="1"/>
    <xf numFmtId="0" fontId="2" fillId="2" borderId="11" xfId="0" applyFont="1" applyFill="1" applyBorder="1"/>
    <xf numFmtId="0" fontId="8" fillId="0" borderId="12" xfId="0" applyFont="1" applyFill="1" applyBorder="1"/>
    <xf numFmtId="0" fontId="9" fillId="0" borderId="7" xfId="0" applyFont="1" applyFill="1" applyBorder="1"/>
    <xf numFmtId="0" fontId="9" fillId="0" borderId="9" xfId="0" applyFont="1" applyFill="1" applyBorder="1"/>
    <xf numFmtId="0" fontId="3" fillId="2" borderId="9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3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workbookViewId="0">
      <selection activeCell="Y24" sqref="Y24"/>
    </sheetView>
  </sheetViews>
  <sheetFormatPr defaultRowHeight="15" x14ac:dyDescent="0.25"/>
  <cols>
    <col min="1" max="1" width="15.140625" customWidth="1"/>
    <col min="2" max="2" width="17" customWidth="1"/>
    <col min="3" max="3" width="12.5703125" customWidth="1"/>
    <col min="4" max="4" width="5.42578125" bestFit="1" customWidth="1"/>
    <col min="5" max="5" width="13.42578125" customWidth="1"/>
    <col min="6" max="6" width="5.42578125" customWidth="1"/>
    <col min="7" max="7" width="6.42578125" customWidth="1"/>
    <col min="8" max="8" width="4" customWidth="1"/>
    <col min="9" max="9" width="6.28515625" customWidth="1"/>
    <col min="10" max="10" width="3.7109375" customWidth="1"/>
    <col min="11" max="11" width="11" customWidth="1"/>
    <col min="12" max="12" width="4.85546875" bestFit="1" customWidth="1"/>
    <col min="13" max="13" width="9.140625" customWidth="1"/>
    <col min="14" max="14" width="5.28515625" customWidth="1"/>
    <col min="15" max="15" width="11.140625" bestFit="1" customWidth="1"/>
    <col min="16" max="16" width="4.42578125" customWidth="1"/>
    <col min="17" max="17" width="10.140625" customWidth="1"/>
    <col min="18" max="18" width="5.5703125" customWidth="1"/>
  </cols>
  <sheetData>
    <row r="1" spans="1:22" ht="18.75" x14ac:dyDescent="0.3">
      <c r="A1" s="70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" t="s">
        <v>68</v>
      </c>
      <c r="O1" s="4"/>
      <c r="P1" s="4"/>
      <c r="Q1" s="4"/>
      <c r="R1" s="4"/>
      <c r="S1" s="4"/>
      <c r="T1" s="4"/>
      <c r="U1" s="4"/>
      <c r="V1" s="4"/>
    </row>
    <row r="2" spans="1:2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54</v>
      </c>
      <c r="O3" s="5"/>
      <c r="Q3" s="6">
        <v>21507700</v>
      </c>
      <c r="R3" s="4"/>
      <c r="S3" s="4"/>
      <c r="T3" s="4"/>
      <c r="U3" s="4"/>
      <c r="V3" s="4"/>
    </row>
    <row r="4" spans="1:2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50</v>
      </c>
      <c r="O4" s="4"/>
      <c r="Q4" s="7">
        <v>4391700</v>
      </c>
      <c r="R4" s="4"/>
      <c r="S4" s="4"/>
      <c r="T4" s="4"/>
      <c r="U4" s="4"/>
      <c r="V4" s="4"/>
    </row>
    <row r="5" spans="1:22" x14ac:dyDescent="0.25">
      <c r="A5" s="4" t="s">
        <v>61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51</v>
      </c>
      <c r="O5" s="4"/>
      <c r="Q5" s="7">
        <v>4000000</v>
      </c>
      <c r="R5" s="4"/>
      <c r="S5" s="4"/>
      <c r="T5" s="4"/>
      <c r="U5" s="4"/>
      <c r="V5" s="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 t="s">
        <v>32</v>
      </c>
      <c r="O6" s="4"/>
      <c r="Q6" s="8">
        <v>2066000</v>
      </c>
      <c r="R6" s="4"/>
      <c r="S6" s="4"/>
      <c r="T6" s="4"/>
      <c r="U6" s="9"/>
      <c r="V6" s="4"/>
    </row>
    <row r="7" spans="1:22" x14ac:dyDescent="0.25">
      <c r="A7" s="4"/>
      <c r="B7" s="4"/>
      <c r="C7" s="4" t="s">
        <v>0</v>
      </c>
      <c r="D7" s="4"/>
      <c r="E7" s="4" t="s">
        <v>1</v>
      </c>
      <c r="F7" s="4"/>
      <c r="G7" s="4"/>
      <c r="H7" s="4"/>
      <c r="I7" s="4"/>
      <c r="J7" s="4"/>
      <c r="K7" s="4"/>
      <c r="L7" s="4"/>
      <c r="M7" s="4"/>
      <c r="N7" s="4" t="s">
        <v>56</v>
      </c>
      <c r="O7" s="4"/>
      <c r="Q7" s="8">
        <v>2880600</v>
      </c>
      <c r="R7" s="4"/>
      <c r="S7" s="4"/>
      <c r="T7" s="4"/>
      <c r="U7" s="4"/>
      <c r="V7" s="4"/>
    </row>
    <row r="8" spans="1:22" x14ac:dyDescent="0.25">
      <c r="A8" s="115" t="s">
        <v>30</v>
      </c>
      <c r="B8" s="116"/>
      <c r="C8" s="134" t="s">
        <v>52</v>
      </c>
      <c r="D8" s="10"/>
      <c r="E8" s="11"/>
      <c r="F8" s="117"/>
      <c r="G8" s="117"/>
      <c r="H8" s="5"/>
      <c r="I8" s="5"/>
      <c r="J8" s="5"/>
      <c r="K8" s="4"/>
      <c r="L8" s="5"/>
      <c r="M8" s="4"/>
      <c r="N8" s="5" t="s">
        <v>66</v>
      </c>
      <c r="O8" s="5"/>
      <c r="Q8" s="6">
        <v>507700</v>
      </c>
      <c r="R8" s="4"/>
      <c r="S8" s="4"/>
      <c r="T8" s="4"/>
      <c r="U8" s="4"/>
      <c r="V8" s="4"/>
    </row>
    <row r="9" spans="1:22" x14ac:dyDescent="0.25">
      <c r="A9" s="118" t="s">
        <v>15</v>
      </c>
      <c r="B9" s="119"/>
      <c r="C9" s="79">
        <v>1225200</v>
      </c>
      <c r="D9" s="12"/>
      <c r="E9" s="13"/>
      <c r="F9" s="14" t="s">
        <v>33</v>
      </c>
      <c r="G9" s="15"/>
      <c r="H9" s="5"/>
      <c r="I9" s="5"/>
      <c r="J9" s="5"/>
      <c r="K9" s="5"/>
      <c r="L9" s="5"/>
      <c r="M9" s="4"/>
      <c r="N9" s="5" t="s">
        <v>53</v>
      </c>
      <c r="O9" s="4"/>
      <c r="Q9" s="6">
        <v>1728900</v>
      </c>
      <c r="R9" s="4"/>
      <c r="S9" s="4"/>
      <c r="T9" s="4"/>
      <c r="U9" s="4"/>
      <c r="V9" s="4"/>
    </row>
    <row r="10" spans="1:22" x14ac:dyDescent="0.25">
      <c r="A10" s="120" t="s">
        <v>38</v>
      </c>
      <c r="B10" s="121"/>
      <c r="C10" s="16">
        <v>0.6</v>
      </c>
      <c r="D10" s="17"/>
      <c r="E10" s="18"/>
      <c r="F10" s="15" t="s">
        <v>67</v>
      </c>
      <c r="G10" s="15"/>
      <c r="H10" s="2"/>
      <c r="I10" s="5"/>
      <c r="J10" s="5"/>
      <c r="K10" s="5"/>
      <c r="L10" s="5"/>
      <c r="M10" s="4"/>
      <c r="N10" s="4" t="s">
        <v>52</v>
      </c>
      <c r="O10" s="4"/>
      <c r="Q10" s="7">
        <v>1225200</v>
      </c>
      <c r="R10" s="4"/>
      <c r="S10" s="4"/>
      <c r="T10" s="4"/>
      <c r="U10" s="4"/>
      <c r="V10" s="4"/>
    </row>
    <row r="11" spans="1:22" ht="15" customHeight="1" x14ac:dyDescent="0.25">
      <c r="A11" s="73" t="s">
        <v>37</v>
      </c>
      <c r="B11" s="74"/>
      <c r="C11" s="21">
        <f>C10*C9</f>
        <v>735120</v>
      </c>
      <c r="D11" s="22"/>
      <c r="E11" s="21"/>
      <c r="F11" s="15" t="s">
        <v>40</v>
      </c>
      <c r="G11" s="15"/>
      <c r="H11" s="2"/>
      <c r="I11" s="5"/>
      <c r="J11" s="5"/>
      <c r="K11" s="5"/>
      <c r="L11" s="5"/>
      <c r="M11" s="4"/>
      <c r="N11" s="5" t="s">
        <v>65</v>
      </c>
      <c r="O11" s="5"/>
      <c r="Q11" s="6">
        <v>356600</v>
      </c>
      <c r="R11" s="4"/>
      <c r="S11" s="4"/>
      <c r="T11" s="4"/>
      <c r="U11" s="4"/>
      <c r="V11" s="4"/>
    </row>
    <row r="12" spans="1:22" x14ac:dyDescent="0.25">
      <c r="A12" s="120" t="s">
        <v>16</v>
      </c>
      <c r="B12" s="121"/>
      <c r="C12" s="16">
        <v>10.4</v>
      </c>
      <c r="D12" s="17"/>
      <c r="E12" s="16">
        <v>20.12</v>
      </c>
      <c r="F12" s="15" t="s">
        <v>72</v>
      </c>
      <c r="G12" s="15"/>
      <c r="H12" s="2"/>
      <c r="I12" s="5"/>
      <c r="J12" s="5"/>
      <c r="K12" s="5"/>
      <c r="L12" s="5"/>
      <c r="M12" s="5"/>
      <c r="N12" s="4" t="s">
        <v>73</v>
      </c>
      <c r="O12" s="4"/>
      <c r="P12" s="4"/>
      <c r="Q12" s="7">
        <v>211700</v>
      </c>
      <c r="R12" s="4"/>
      <c r="S12" s="4"/>
      <c r="T12" s="4"/>
      <c r="U12" s="4"/>
      <c r="V12" s="4"/>
    </row>
    <row r="13" spans="1:22" x14ac:dyDescent="0.25">
      <c r="A13" s="115" t="s">
        <v>39</v>
      </c>
      <c r="B13" s="116"/>
      <c r="C13" s="21">
        <f>C12*C11</f>
        <v>7645248</v>
      </c>
      <c r="D13" s="22"/>
      <c r="E13" s="21">
        <f>C11*E12</f>
        <v>14790614.4</v>
      </c>
      <c r="F13" s="15" t="s">
        <v>59</v>
      </c>
      <c r="G13" s="15"/>
      <c r="H13" s="2"/>
      <c r="I13" s="5"/>
      <c r="J13" s="5"/>
      <c r="K13" s="5"/>
      <c r="L13" s="5"/>
      <c r="M13" s="5"/>
      <c r="N13" s="4" t="s">
        <v>74</v>
      </c>
      <c r="O13" s="4"/>
      <c r="P13" s="4"/>
      <c r="Q13" s="7">
        <v>120600</v>
      </c>
      <c r="R13" s="4"/>
      <c r="S13" s="4"/>
      <c r="T13" s="4"/>
      <c r="U13" s="4"/>
      <c r="V13" s="4"/>
    </row>
    <row r="14" spans="1:22" x14ac:dyDescent="0.25">
      <c r="A14" s="120" t="s">
        <v>17</v>
      </c>
      <c r="B14" s="121"/>
      <c r="C14" s="23">
        <v>0.48</v>
      </c>
      <c r="D14" s="24"/>
      <c r="E14" s="23">
        <v>0.3</v>
      </c>
      <c r="F14" s="2" t="s">
        <v>69</v>
      </c>
      <c r="G14" s="15"/>
      <c r="H14" s="4"/>
      <c r="I14" s="5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122" t="s">
        <v>41</v>
      </c>
      <c r="B15" s="123"/>
      <c r="C15" s="25">
        <f>C14*C13</f>
        <v>3669719.04</v>
      </c>
      <c r="D15" s="26"/>
      <c r="E15" s="25">
        <f>E14*E13</f>
        <v>4437184.32</v>
      </c>
      <c r="F15" s="14" t="s">
        <v>18</v>
      </c>
      <c r="G15" s="15"/>
      <c r="H15" s="2"/>
      <c r="I15" s="5"/>
      <c r="J15" s="5"/>
      <c r="K15" s="5"/>
      <c r="L15" s="5"/>
      <c r="M15" s="5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124" t="s">
        <v>19</v>
      </c>
      <c r="B16" s="125"/>
      <c r="C16" s="27">
        <f>1-C14</f>
        <v>0.52</v>
      </c>
      <c r="D16" s="28"/>
      <c r="E16" s="84">
        <f>1-E14</f>
        <v>0.7</v>
      </c>
      <c r="F16" s="29"/>
      <c r="G16" s="15"/>
      <c r="H16" s="2"/>
      <c r="I16" s="5"/>
      <c r="J16" s="5"/>
      <c r="K16" s="5"/>
      <c r="L16" s="5"/>
      <c r="M16" s="5"/>
      <c r="N16" s="4"/>
      <c r="O16" s="4"/>
      <c r="P16" s="4"/>
      <c r="Q16" s="4"/>
      <c r="R16" s="4"/>
      <c r="S16" s="4"/>
      <c r="T16" s="4"/>
      <c r="U16" s="4"/>
      <c r="V16" s="4"/>
    </row>
    <row r="17" spans="1:22" ht="15" customHeight="1" x14ac:dyDescent="0.25">
      <c r="A17" s="115" t="s">
        <v>20</v>
      </c>
      <c r="B17" s="116"/>
      <c r="C17" s="13">
        <f>C9*C10*C12*C16</f>
        <v>3975528.96</v>
      </c>
      <c r="D17" s="12"/>
      <c r="E17" s="13">
        <f>C9*C10*E12*E16</f>
        <v>10353430.08</v>
      </c>
      <c r="F17" s="14" t="s">
        <v>18</v>
      </c>
      <c r="G17" s="15"/>
      <c r="H17" s="2"/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  <c r="V17" s="4"/>
    </row>
    <row r="18" spans="1:22" x14ac:dyDescent="0.25">
      <c r="A18" s="120" t="s">
        <v>21</v>
      </c>
      <c r="B18" s="121"/>
      <c r="C18" s="23">
        <v>0.7</v>
      </c>
      <c r="D18" s="24"/>
      <c r="E18" s="23">
        <v>0.7</v>
      </c>
      <c r="F18" s="2" t="s">
        <v>34</v>
      </c>
      <c r="G18" s="15"/>
      <c r="H18" s="4"/>
      <c r="I18" s="5"/>
      <c r="J18" s="5"/>
      <c r="K18" s="5"/>
      <c r="L18" s="5"/>
      <c r="M18" s="5"/>
      <c r="N18" s="5"/>
      <c r="O18" s="5"/>
      <c r="P18" s="4"/>
      <c r="Q18" s="4"/>
      <c r="R18" s="4"/>
      <c r="S18" s="4"/>
      <c r="T18" s="4"/>
      <c r="U18" s="4"/>
      <c r="V18" s="4"/>
    </row>
    <row r="19" spans="1:22" x14ac:dyDescent="0.25">
      <c r="A19" s="113" t="s">
        <v>22</v>
      </c>
      <c r="B19" s="114"/>
      <c r="C19" s="30">
        <f>C18*C17</f>
        <v>2782870.2719999999</v>
      </c>
      <c r="D19" s="8"/>
      <c r="E19" s="30">
        <f>E18*E17</f>
        <v>7247401.0559999999</v>
      </c>
      <c r="F19" s="14" t="s">
        <v>18</v>
      </c>
      <c r="G19" s="15"/>
      <c r="H19" s="2"/>
      <c r="I19" s="5"/>
      <c r="J19" s="5"/>
      <c r="K19" s="5"/>
      <c r="L19" s="5"/>
      <c r="M19" s="5"/>
      <c r="N19" s="5"/>
      <c r="O19" s="5"/>
      <c r="P19" s="4"/>
      <c r="Q19" s="4"/>
      <c r="R19" s="4"/>
      <c r="S19" s="4"/>
      <c r="T19" s="4"/>
      <c r="U19" s="4"/>
      <c r="V19" s="4"/>
    </row>
    <row r="20" spans="1:22" ht="30.75" customHeight="1" x14ac:dyDescent="0.25">
      <c r="A20" s="105" t="s">
        <v>35</v>
      </c>
      <c r="B20" s="106"/>
      <c r="C20" s="31">
        <v>105</v>
      </c>
      <c r="D20" s="32"/>
      <c r="E20" s="31">
        <v>105</v>
      </c>
      <c r="F20" s="14" t="s">
        <v>71</v>
      </c>
      <c r="G20" s="15"/>
      <c r="H20" s="2"/>
      <c r="I20" s="5"/>
      <c r="J20" s="5"/>
      <c r="K20" s="5"/>
      <c r="L20" s="5"/>
      <c r="M20" s="5"/>
      <c r="N20" s="5"/>
      <c r="O20" s="5"/>
      <c r="P20" s="4"/>
      <c r="Q20" s="4"/>
      <c r="R20" s="4"/>
      <c r="S20" s="4"/>
      <c r="T20" s="4"/>
      <c r="U20" s="4"/>
      <c r="V20" s="4"/>
    </row>
    <row r="21" spans="1:22" ht="16.5" x14ac:dyDescent="0.3">
      <c r="A21" s="71" t="s">
        <v>49</v>
      </c>
      <c r="B21" s="72"/>
      <c r="C21" s="34">
        <f>C19*C20</f>
        <v>292201378.56</v>
      </c>
      <c r="D21" s="8"/>
      <c r="E21" s="80">
        <f>E19*E20</f>
        <v>760977110.88</v>
      </c>
      <c r="F21" s="14" t="s">
        <v>55</v>
      </c>
      <c r="G21" s="81">
        <f>E21/1000000000</f>
        <v>0.76097711087999997</v>
      </c>
      <c r="H21" s="82" t="s">
        <v>64</v>
      </c>
      <c r="I21" s="83"/>
      <c r="J21" s="5"/>
      <c r="K21" s="5"/>
      <c r="L21" s="5"/>
      <c r="M21" s="5"/>
      <c r="N21" s="5"/>
      <c r="O21" s="5"/>
      <c r="P21" s="4"/>
      <c r="Q21" s="4"/>
      <c r="R21" s="4"/>
      <c r="S21" s="4"/>
      <c r="T21" s="4"/>
      <c r="U21" s="4"/>
      <c r="V21" s="4"/>
    </row>
    <row r="22" spans="1:2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5"/>
      <c r="O22" s="5"/>
      <c r="P22" s="4"/>
      <c r="Q22" s="4"/>
      <c r="R22" s="4"/>
      <c r="S22" s="4"/>
      <c r="T22" s="4"/>
      <c r="U22" s="4"/>
      <c r="V22" s="4"/>
    </row>
    <row r="23" spans="1:2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107" t="s">
        <v>57</v>
      </c>
      <c r="L23" s="108"/>
      <c r="M23" s="108"/>
      <c r="N23" s="109"/>
      <c r="O23" s="107" t="s">
        <v>58</v>
      </c>
      <c r="P23" s="110"/>
      <c r="Q23" s="110"/>
      <c r="R23" s="111"/>
      <c r="S23" s="4"/>
      <c r="T23" s="4"/>
      <c r="U23" s="4"/>
      <c r="V23" s="4"/>
    </row>
    <row r="24" spans="1:22" ht="30" customHeight="1" x14ac:dyDescent="0.25">
      <c r="A24" s="35" t="s">
        <v>47</v>
      </c>
      <c r="B24" s="126" t="s">
        <v>31</v>
      </c>
      <c r="C24" s="127" t="s">
        <v>46</v>
      </c>
      <c r="D24" s="128"/>
      <c r="E24" s="127" t="s">
        <v>48</v>
      </c>
      <c r="F24" s="128"/>
      <c r="G24" s="103" t="s">
        <v>45</v>
      </c>
      <c r="H24" s="104"/>
      <c r="I24" s="103" t="s">
        <v>42</v>
      </c>
      <c r="J24" s="104"/>
      <c r="K24" s="112" t="s">
        <v>44</v>
      </c>
      <c r="L24" s="112"/>
      <c r="M24" s="103" t="s">
        <v>43</v>
      </c>
      <c r="N24" s="104"/>
      <c r="O24" s="112" t="s">
        <v>44</v>
      </c>
      <c r="P24" s="112"/>
      <c r="Q24" s="103" t="s">
        <v>43</v>
      </c>
      <c r="R24" s="104"/>
      <c r="S24" s="4"/>
      <c r="T24" s="4"/>
      <c r="U24" s="4"/>
      <c r="V24" s="4"/>
    </row>
    <row r="25" spans="1:22" x14ac:dyDescent="0.25">
      <c r="A25" s="36" t="s">
        <v>13</v>
      </c>
      <c r="B25" s="85" t="s">
        <v>9</v>
      </c>
      <c r="C25" s="85">
        <v>200</v>
      </c>
      <c r="D25" s="90" t="s">
        <v>10</v>
      </c>
      <c r="E25" s="91">
        <v>20</v>
      </c>
      <c r="F25" s="90" t="s">
        <v>10</v>
      </c>
      <c r="G25" s="14">
        <f>C20</f>
        <v>105</v>
      </c>
      <c r="H25" s="15" t="s">
        <v>11</v>
      </c>
      <c r="I25" s="39">
        <f>G25*C25/1000</f>
        <v>21</v>
      </c>
      <c r="J25" s="38" t="s">
        <v>12</v>
      </c>
      <c r="K25" s="14">
        <f>C19</f>
        <v>2782870.2719999999</v>
      </c>
      <c r="L25" s="40" t="s">
        <v>23</v>
      </c>
      <c r="M25" s="41">
        <f>K25*I25/1000000</f>
        <v>58.440275711999995</v>
      </c>
      <c r="N25" s="38" t="s">
        <v>27</v>
      </c>
      <c r="O25" s="14">
        <f>E19</f>
        <v>7247401.0559999999</v>
      </c>
      <c r="P25" s="40" t="s">
        <v>23</v>
      </c>
      <c r="Q25" s="41">
        <f>O25*I25/1000000</f>
        <v>152.19542217599999</v>
      </c>
      <c r="R25" s="38" t="s">
        <v>27</v>
      </c>
      <c r="S25" s="4"/>
      <c r="T25" s="4"/>
      <c r="U25" s="4"/>
      <c r="V25" s="4"/>
    </row>
    <row r="26" spans="1:22" x14ac:dyDescent="0.25">
      <c r="A26" s="36"/>
      <c r="B26" s="85" t="s">
        <v>14</v>
      </c>
      <c r="C26" s="85">
        <v>80</v>
      </c>
      <c r="D26" s="90" t="s">
        <v>25</v>
      </c>
      <c r="E26" s="92">
        <v>5</v>
      </c>
      <c r="F26" s="90" t="s">
        <v>25</v>
      </c>
      <c r="G26" s="15">
        <v>105</v>
      </c>
      <c r="H26" s="15" t="s">
        <v>11</v>
      </c>
      <c r="I26" s="39"/>
      <c r="J26" s="38"/>
      <c r="K26" s="14"/>
      <c r="L26" s="40"/>
      <c r="M26" s="41"/>
      <c r="N26" s="38"/>
      <c r="O26" s="14"/>
      <c r="P26" s="40"/>
      <c r="Q26" s="42"/>
      <c r="R26" s="38"/>
      <c r="S26" s="4"/>
      <c r="T26" s="4"/>
      <c r="U26" s="4"/>
      <c r="V26" s="4"/>
    </row>
    <row r="27" spans="1:22" x14ac:dyDescent="0.25">
      <c r="A27" s="43" t="s">
        <v>2</v>
      </c>
      <c r="B27" s="86" t="s">
        <v>3</v>
      </c>
      <c r="C27" s="86">
        <v>300</v>
      </c>
      <c r="D27" s="93" t="s">
        <v>70</v>
      </c>
      <c r="E27" s="94">
        <v>1.3</v>
      </c>
      <c r="F27" s="93" t="s">
        <v>70</v>
      </c>
      <c r="G27" s="45">
        <v>105</v>
      </c>
      <c r="H27" s="45" t="s">
        <v>11</v>
      </c>
      <c r="I27" s="46">
        <f t="shared" ref="I27:I32" si="0">G27*C27/1000</f>
        <v>31.5</v>
      </c>
      <c r="J27" s="47" t="s">
        <v>26</v>
      </c>
      <c r="K27" s="48">
        <f>K25</f>
        <v>2782870.2719999999</v>
      </c>
      <c r="L27" s="49" t="s">
        <v>23</v>
      </c>
      <c r="M27" s="50">
        <f>K27*I27/1000000</f>
        <v>87.660413567999996</v>
      </c>
      <c r="N27" s="47" t="s">
        <v>24</v>
      </c>
      <c r="O27" s="48">
        <f>O25</f>
        <v>7247401.0559999999</v>
      </c>
      <c r="P27" s="49" t="s">
        <v>23</v>
      </c>
      <c r="Q27" s="41">
        <f>O27*I27/1000000</f>
        <v>228.29313326400001</v>
      </c>
      <c r="R27" s="47" t="s">
        <v>24</v>
      </c>
      <c r="S27" s="4"/>
      <c r="T27" s="4"/>
      <c r="U27" s="4"/>
      <c r="V27" s="4"/>
    </row>
    <row r="28" spans="1:22" x14ac:dyDescent="0.25">
      <c r="A28" s="36"/>
      <c r="B28" s="85" t="s">
        <v>4</v>
      </c>
      <c r="C28" s="85">
        <v>20</v>
      </c>
      <c r="D28" s="95" t="s">
        <v>70</v>
      </c>
      <c r="E28" s="96">
        <v>4</v>
      </c>
      <c r="F28" s="95" t="s">
        <v>70</v>
      </c>
      <c r="G28" s="15">
        <v>105</v>
      </c>
      <c r="H28" s="15" t="s">
        <v>11</v>
      </c>
      <c r="I28" s="39">
        <f t="shared" si="0"/>
        <v>2.1</v>
      </c>
      <c r="J28" s="38" t="s">
        <v>26</v>
      </c>
      <c r="K28" s="14">
        <f>K27</f>
        <v>2782870.2719999999</v>
      </c>
      <c r="L28" s="40" t="s">
        <v>23</v>
      </c>
      <c r="M28" s="41">
        <f>K28*I28/1000000</f>
        <v>5.8440275711999998</v>
      </c>
      <c r="N28" s="38" t="s">
        <v>24</v>
      </c>
      <c r="O28" s="14">
        <f>O27</f>
        <v>7247401.0559999999</v>
      </c>
      <c r="P28" s="40" t="s">
        <v>23</v>
      </c>
      <c r="Q28" s="41">
        <f>O28*I28/1000000</f>
        <v>15.219542217600001</v>
      </c>
      <c r="R28" s="38" t="s">
        <v>24</v>
      </c>
      <c r="S28" s="4"/>
      <c r="T28" s="4"/>
      <c r="U28" s="4"/>
      <c r="V28" s="4"/>
    </row>
    <row r="29" spans="1:22" x14ac:dyDescent="0.25">
      <c r="A29" s="51"/>
      <c r="B29" s="87" t="s">
        <v>5</v>
      </c>
      <c r="C29" s="87">
        <v>500</v>
      </c>
      <c r="D29" s="97" t="s">
        <v>70</v>
      </c>
      <c r="E29" s="98">
        <v>15</v>
      </c>
      <c r="F29" s="97" t="s">
        <v>70</v>
      </c>
      <c r="G29" s="53">
        <v>105</v>
      </c>
      <c r="H29" s="53" t="s">
        <v>11</v>
      </c>
      <c r="I29" s="54">
        <f t="shared" si="0"/>
        <v>52.5</v>
      </c>
      <c r="J29" s="55" t="s">
        <v>26</v>
      </c>
      <c r="K29" s="56">
        <f>K28</f>
        <v>2782870.2719999999</v>
      </c>
      <c r="L29" s="57" t="s">
        <v>23</v>
      </c>
      <c r="M29" s="42">
        <f>K29*I29/1000000</f>
        <v>146.10068928000001</v>
      </c>
      <c r="N29" s="55" t="s">
        <v>24</v>
      </c>
      <c r="O29" s="56">
        <f>O28</f>
        <v>7247401.0559999999</v>
      </c>
      <c r="P29" s="57" t="s">
        <v>23</v>
      </c>
      <c r="Q29" s="42">
        <f>O29*I29/1000000</f>
        <v>380.48855543999997</v>
      </c>
      <c r="R29" s="55" t="s">
        <v>24</v>
      </c>
      <c r="S29" s="4"/>
      <c r="T29" s="4"/>
      <c r="U29" s="4"/>
      <c r="V29" s="4"/>
    </row>
    <row r="30" spans="1:22" x14ac:dyDescent="0.25">
      <c r="A30" s="43" t="s">
        <v>6</v>
      </c>
      <c r="B30" s="86" t="s">
        <v>7</v>
      </c>
      <c r="C30" s="86">
        <v>59</v>
      </c>
      <c r="D30" s="99" t="s">
        <v>10</v>
      </c>
      <c r="E30" s="100">
        <v>10</v>
      </c>
      <c r="F30" s="101" t="s">
        <v>10</v>
      </c>
      <c r="G30" s="44">
        <v>105</v>
      </c>
      <c r="H30" s="47" t="s">
        <v>11</v>
      </c>
      <c r="I30" s="58">
        <f t="shared" si="0"/>
        <v>6.1950000000000003</v>
      </c>
      <c r="J30" s="45" t="s">
        <v>12</v>
      </c>
      <c r="K30" s="59">
        <f>K29</f>
        <v>2782870.2719999999</v>
      </c>
      <c r="L30" s="60" t="s">
        <v>23</v>
      </c>
      <c r="M30" s="61">
        <f>K30*I30/1000000</f>
        <v>17.23988133504</v>
      </c>
      <c r="N30" s="45" t="s">
        <v>27</v>
      </c>
      <c r="O30" s="59">
        <f>O29</f>
        <v>7247401.0559999999</v>
      </c>
      <c r="P30" s="60" t="s">
        <v>23</v>
      </c>
      <c r="Q30" s="61">
        <f>O30*I30/1000000</f>
        <v>44.897649541919996</v>
      </c>
      <c r="R30" s="47" t="s">
        <v>27</v>
      </c>
      <c r="S30" s="4"/>
      <c r="T30" s="4"/>
      <c r="U30" s="4"/>
      <c r="V30" s="4"/>
    </row>
    <row r="31" spans="1:22" x14ac:dyDescent="0.25">
      <c r="A31" s="36"/>
      <c r="B31" s="88" t="s">
        <v>8</v>
      </c>
      <c r="C31" s="85">
        <v>5</v>
      </c>
      <c r="D31" s="90" t="s">
        <v>10</v>
      </c>
      <c r="E31" s="91"/>
      <c r="F31" s="91"/>
      <c r="G31" s="37">
        <v>105</v>
      </c>
      <c r="H31" s="38" t="s">
        <v>11</v>
      </c>
      <c r="I31" s="62">
        <f t="shared" si="0"/>
        <v>0.52500000000000002</v>
      </c>
      <c r="J31" s="15" t="s">
        <v>12</v>
      </c>
      <c r="K31" s="63">
        <f>K30</f>
        <v>2782870.2719999999</v>
      </c>
      <c r="L31" s="64" t="s">
        <v>23</v>
      </c>
      <c r="M31" s="65">
        <f>K31*I31/1000</f>
        <v>1461.0068928000001</v>
      </c>
      <c r="N31" s="15" t="s">
        <v>24</v>
      </c>
      <c r="O31" s="63">
        <f>O30</f>
        <v>7247401.0559999999</v>
      </c>
      <c r="P31" s="64" t="s">
        <v>23</v>
      </c>
      <c r="Q31" s="65">
        <f>O31*I31/1000</f>
        <v>3804.8855544000003</v>
      </c>
      <c r="R31" s="38" t="s">
        <v>24</v>
      </c>
      <c r="S31" s="4"/>
      <c r="T31" s="4"/>
      <c r="U31" s="4"/>
      <c r="V31" s="4"/>
    </row>
    <row r="32" spans="1:22" x14ac:dyDescent="0.25">
      <c r="A32" s="51"/>
      <c r="B32" s="89" t="s">
        <v>63</v>
      </c>
      <c r="C32" s="87">
        <v>27</v>
      </c>
      <c r="D32" s="102" t="s">
        <v>10</v>
      </c>
      <c r="E32" s="89"/>
      <c r="F32" s="89"/>
      <c r="G32" s="52">
        <v>105</v>
      </c>
      <c r="H32" s="55" t="s">
        <v>11</v>
      </c>
      <c r="I32" s="66">
        <f t="shared" si="0"/>
        <v>2.835</v>
      </c>
      <c r="J32" s="53" t="s">
        <v>12</v>
      </c>
      <c r="K32" s="67">
        <f>K31</f>
        <v>2782870.2719999999</v>
      </c>
      <c r="L32" s="68" t="s">
        <v>23</v>
      </c>
      <c r="M32" s="69">
        <f>K32*I32/1000</f>
        <v>7889.4372211199998</v>
      </c>
      <c r="N32" s="53" t="s">
        <v>24</v>
      </c>
      <c r="O32" s="67">
        <f>O31</f>
        <v>7247401.0559999999</v>
      </c>
      <c r="P32" s="68" t="s">
        <v>23</v>
      </c>
      <c r="Q32" s="69">
        <f>O32*I32/1000</f>
        <v>20546.381993760002</v>
      </c>
      <c r="R32" s="55" t="s">
        <v>24</v>
      </c>
      <c r="S32" s="4"/>
      <c r="T32" s="4"/>
      <c r="U32" s="4"/>
      <c r="V32" s="4"/>
    </row>
    <row r="33" spans="1:2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3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3" t="s">
        <v>60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4"/>
      <c r="B36" s="4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4"/>
      <c r="B37" s="4" t="s">
        <v>62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3">
    <mergeCell ref="A19:B19"/>
    <mergeCell ref="A8:B8"/>
    <mergeCell ref="F8:G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Q24:R24"/>
    <mergeCell ref="A20:B20"/>
    <mergeCell ref="K23:N23"/>
    <mergeCell ref="O23:R23"/>
    <mergeCell ref="C24:D24"/>
    <mergeCell ref="E24:F24"/>
    <mergeCell ref="G24:H24"/>
    <mergeCell ref="I24:J24"/>
    <mergeCell ref="K24:L24"/>
    <mergeCell ref="M24:N24"/>
    <mergeCell ref="O24:P24"/>
  </mergeCells>
  <pageMargins left="0.39370078740157483" right="0.59055118110236227" top="0.59055118110236227" bottom="0.74803149606299213" header="0.31496062992125984" footer="0.31496062992125984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workbookViewId="0">
      <selection activeCell="Z32" sqref="Z31:Z32"/>
    </sheetView>
  </sheetViews>
  <sheetFormatPr defaultRowHeight="15" x14ac:dyDescent="0.25"/>
  <cols>
    <col min="1" max="1" width="15.140625" customWidth="1"/>
    <col min="2" max="2" width="17" customWidth="1"/>
    <col min="3" max="3" width="12.5703125" customWidth="1"/>
    <col min="4" max="4" width="5.42578125" bestFit="1" customWidth="1"/>
    <col min="5" max="5" width="13.42578125" customWidth="1"/>
    <col min="6" max="6" width="5.42578125" customWidth="1"/>
    <col min="7" max="7" width="6.42578125" customWidth="1"/>
    <col min="8" max="8" width="4" customWidth="1"/>
    <col min="9" max="9" width="6.28515625" customWidth="1"/>
    <col min="10" max="10" width="3.7109375" customWidth="1"/>
    <col min="11" max="11" width="11" customWidth="1"/>
    <col min="12" max="12" width="4.85546875" bestFit="1" customWidth="1"/>
    <col min="13" max="13" width="9.140625" customWidth="1"/>
    <col min="14" max="14" width="5.28515625" customWidth="1"/>
    <col min="15" max="15" width="11.140625" bestFit="1" customWidth="1"/>
    <col min="16" max="16" width="4.42578125" customWidth="1"/>
    <col min="17" max="17" width="10.140625" customWidth="1"/>
    <col min="18" max="18" width="5.5703125" customWidth="1"/>
  </cols>
  <sheetData>
    <row r="1" spans="1:22" ht="18.75" x14ac:dyDescent="0.3">
      <c r="A1" s="70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" t="s">
        <v>68</v>
      </c>
      <c r="O1" s="4"/>
      <c r="P1" s="4"/>
      <c r="Q1" s="4"/>
      <c r="R1" s="4"/>
      <c r="S1" s="4"/>
      <c r="T1" s="4"/>
      <c r="U1" s="4"/>
      <c r="V1" s="4"/>
    </row>
    <row r="2" spans="1:2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54</v>
      </c>
      <c r="O3" s="5"/>
      <c r="Q3" s="6">
        <v>21507700</v>
      </c>
      <c r="R3" s="4"/>
      <c r="S3" s="4"/>
      <c r="T3" s="4"/>
      <c r="U3" s="4"/>
      <c r="V3" s="4"/>
    </row>
    <row r="4" spans="1:2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50</v>
      </c>
      <c r="O4" s="4"/>
      <c r="Q4" s="7">
        <v>4391700</v>
      </c>
      <c r="R4" s="4"/>
      <c r="S4" s="4"/>
      <c r="T4" s="4"/>
      <c r="U4" s="4"/>
      <c r="V4" s="4"/>
    </row>
    <row r="5" spans="1:22" x14ac:dyDescent="0.25">
      <c r="A5" s="4" t="s">
        <v>61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51</v>
      </c>
      <c r="O5" s="4"/>
      <c r="Q5" s="7">
        <v>4000000</v>
      </c>
      <c r="R5" s="4"/>
      <c r="S5" s="4"/>
      <c r="T5" s="4"/>
      <c r="U5" s="4"/>
      <c r="V5" s="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 t="s">
        <v>32</v>
      </c>
      <c r="O6" s="4"/>
      <c r="Q6" s="8">
        <v>2066000</v>
      </c>
      <c r="R6" s="4"/>
      <c r="S6" s="4"/>
      <c r="T6" s="4"/>
      <c r="U6" s="9"/>
      <c r="V6" s="4"/>
    </row>
    <row r="7" spans="1:22" x14ac:dyDescent="0.25">
      <c r="A7" s="4"/>
      <c r="B7" s="4"/>
      <c r="C7" s="4" t="s">
        <v>0</v>
      </c>
      <c r="D7" s="4"/>
      <c r="E7" s="4" t="s">
        <v>1</v>
      </c>
      <c r="F7" s="4"/>
      <c r="G7" s="4"/>
      <c r="H7" s="4"/>
      <c r="I7" s="4"/>
      <c r="J7" s="4"/>
      <c r="K7" s="4"/>
      <c r="L7" s="4"/>
      <c r="M7" s="4"/>
      <c r="N7" s="4" t="s">
        <v>56</v>
      </c>
      <c r="O7" s="4"/>
      <c r="Q7" s="8">
        <v>2880600</v>
      </c>
      <c r="R7" s="4"/>
      <c r="S7" s="4"/>
      <c r="T7" s="4"/>
      <c r="U7" s="4"/>
      <c r="V7" s="4"/>
    </row>
    <row r="8" spans="1:22" x14ac:dyDescent="0.25">
      <c r="A8" s="115" t="s">
        <v>30</v>
      </c>
      <c r="B8" s="116"/>
      <c r="C8" s="135" t="s">
        <v>53</v>
      </c>
      <c r="D8" s="10"/>
      <c r="E8" s="11"/>
      <c r="F8" s="117"/>
      <c r="G8" s="117"/>
      <c r="H8" s="5"/>
      <c r="I8" s="5"/>
      <c r="J8" s="5"/>
      <c r="K8" s="4"/>
      <c r="L8" s="5"/>
      <c r="M8" s="4"/>
      <c r="N8" s="5" t="s">
        <v>66</v>
      </c>
      <c r="O8" s="5"/>
      <c r="Q8" s="6">
        <v>507700</v>
      </c>
      <c r="R8" s="4"/>
      <c r="S8" s="4"/>
      <c r="T8" s="4"/>
      <c r="U8" s="4"/>
      <c r="V8" s="4"/>
    </row>
    <row r="9" spans="1:22" x14ac:dyDescent="0.25">
      <c r="A9" s="118" t="s">
        <v>15</v>
      </c>
      <c r="B9" s="119"/>
      <c r="C9" s="79">
        <v>1728900</v>
      </c>
      <c r="D9" s="12"/>
      <c r="E9" s="13"/>
      <c r="F9" s="14" t="s">
        <v>33</v>
      </c>
      <c r="G9" s="15"/>
      <c r="H9" s="5"/>
      <c r="I9" s="5"/>
      <c r="J9" s="5"/>
      <c r="K9" s="5"/>
      <c r="L9" s="5"/>
      <c r="M9" s="4"/>
      <c r="N9" s="5" t="s">
        <v>53</v>
      </c>
      <c r="O9" s="4"/>
      <c r="Q9" s="6">
        <v>1728900</v>
      </c>
      <c r="R9" s="4"/>
      <c r="S9" s="4"/>
      <c r="T9" s="4"/>
      <c r="U9" s="4"/>
      <c r="V9" s="4"/>
    </row>
    <row r="10" spans="1:22" x14ac:dyDescent="0.25">
      <c r="A10" s="120" t="s">
        <v>38</v>
      </c>
      <c r="B10" s="121"/>
      <c r="C10" s="16">
        <v>0.6</v>
      </c>
      <c r="D10" s="17"/>
      <c r="E10" s="18"/>
      <c r="F10" s="15" t="s">
        <v>67</v>
      </c>
      <c r="G10" s="15"/>
      <c r="H10" s="2"/>
      <c r="I10" s="5"/>
      <c r="J10" s="5"/>
      <c r="K10" s="5"/>
      <c r="L10" s="5"/>
      <c r="M10" s="4"/>
      <c r="N10" s="4" t="s">
        <v>52</v>
      </c>
      <c r="O10" s="4"/>
      <c r="Q10" s="7">
        <v>1225200</v>
      </c>
      <c r="R10" s="4"/>
      <c r="S10" s="4"/>
      <c r="T10" s="4"/>
      <c r="U10" s="4"/>
      <c r="V10" s="4"/>
    </row>
    <row r="11" spans="1:22" ht="15" customHeight="1" x14ac:dyDescent="0.25">
      <c r="A11" s="76" t="s">
        <v>37</v>
      </c>
      <c r="B11" s="77"/>
      <c r="C11" s="21">
        <f>C10*C9</f>
        <v>1037340</v>
      </c>
      <c r="D11" s="22"/>
      <c r="E11" s="21"/>
      <c r="F11" s="15" t="s">
        <v>40</v>
      </c>
      <c r="G11" s="15"/>
      <c r="H11" s="2"/>
      <c r="I11" s="5"/>
      <c r="J11" s="5"/>
      <c r="K11" s="5"/>
      <c r="L11" s="5"/>
      <c r="M11" s="4"/>
      <c r="N11" s="5" t="s">
        <v>65</v>
      </c>
      <c r="O11" s="5"/>
      <c r="Q11" s="6">
        <v>356600</v>
      </c>
      <c r="R11" s="4"/>
      <c r="S11" s="4"/>
      <c r="T11" s="4"/>
      <c r="U11" s="4"/>
      <c r="V11" s="4"/>
    </row>
    <row r="12" spans="1:22" x14ac:dyDescent="0.25">
      <c r="A12" s="120" t="s">
        <v>16</v>
      </c>
      <c r="B12" s="121"/>
      <c r="C12" s="16">
        <v>10.4</v>
      </c>
      <c r="D12" s="17"/>
      <c r="E12" s="16">
        <v>20.12</v>
      </c>
      <c r="F12" s="15" t="s">
        <v>72</v>
      </c>
      <c r="G12" s="15"/>
      <c r="H12" s="2"/>
      <c r="I12" s="5"/>
      <c r="J12" s="5"/>
      <c r="K12" s="5"/>
      <c r="L12" s="5"/>
      <c r="M12" s="5"/>
      <c r="N12" s="4" t="s">
        <v>73</v>
      </c>
      <c r="O12" s="4"/>
      <c r="P12" s="4"/>
      <c r="Q12" s="7">
        <v>211700</v>
      </c>
      <c r="R12" s="4"/>
      <c r="S12" s="4"/>
      <c r="T12" s="4"/>
      <c r="U12" s="4"/>
      <c r="V12" s="4"/>
    </row>
    <row r="13" spans="1:22" x14ac:dyDescent="0.25">
      <c r="A13" s="115" t="s">
        <v>39</v>
      </c>
      <c r="B13" s="116"/>
      <c r="C13" s="21">
        <f>C12*C11</f>
        <v>10788336</v>
      </c>
      <c r="D13" s="22"/>
      <c r="E13" s="21">
        <f>C11*E12</f>
        <v>20871280.800000001</v>
      </c>
      <c r="F13" s="15" t="s">
        <v>59</v>
      </c>
      <c r="G13" s="15"/>
      <c r="H13" s="2"/>
      <c r="I13" s="5"/>
      <c r="J13" s="5"/>
      <c r="K13" s="5"/>
      <c r="L13" s="5"/>
      <c r="M13" s="5"/>
      <c r="N13" s="4" t="s">
        <v>74</v>
      </c>
      <c r="O13" s="4"/>
      <c r="P13" s="4"/>
      <c r="Q13" s="7">
        <v>120600</v>
      </c>
      <c r="R13" s="4"/>
      <c r="S13" s="4"/>
      <c r="T13" s="4"/>
      <c r="U13" s="4"/>
      <c r="V13" s="4"/>
    </row>
    <row r="14" spans="1:22" x14ac:dyDescent="0.25">
      <c r="A14" s="120" t="s">
        <v>17</v>
      </c>
      <c r="B14" s="121"/>
      <c r="C14" s="23">
        <v>0.48</v>
      </c>
      <c r="D14" s="24"/>
      <c r="E14" s="23">
        <v>0.3</v>
      </c>
      <c r="F14" s="2" t="s">
        <v>69</v>
      </c>
      <c r="G14" s="15"/>
      <c r="H14" s="4"/>
      <c r="I14" s="5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122" t="s">
        <v>41</v>
      </c>
      <c r="B15" s="123"/>
      <c r="C15" s="25">
        <f>C14*C13</f>
        <v>5178401.28</v>
      </c>
      <c r="D15" s="26"/>
      <c r="E15" s="25">
        <f>E14*E13</f>
        <v>6261384.2400000002</v>
      </c>
      <c r="F15" s="14" t="s">
        <v>18</v>
      </c>
      <c r="G15" s="15"/>
      <c r="H15" s="2"/>
      <c r="I15" s="5"/>
      <c r="J15" s="5"/>
      <c r="K15" s="5"/>
      <c r="L15" s="5"/>
      <c r="M15" s="5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124" t="s">
        <v>19</v>
      </c>
      <c r="B16" s="125"/>
      <c r="C16" s="27">
        <f>1-C14</f>
        <v>0.52</v>
      </c>
      <c r="D16" s="28"/>
      <c r="E16" s="84">
        <f>1-E14</f>
        <v>0.7</v>
      </c>
      <c r="F16" s="29"/>
      <c r="G16" s="15"/>
      <c r="H16" s="2"/>
      <c r="I16" s="5"/>
      <c r="J16" s="5"/>
      <c r="K16" s="5"/>
      <c r="L16" s="5"/>
      <c r="M16" s="5"/>
      <c r="N16" s="4"/>
      <c r="O16" s="4"/>
      <c r="P16" s="4"/>
      <c r="Q16" s="4"/>
      <c r="R16" s="4"/>
      <c r="S16" s="4"/>
      <c r="T16" s="4"/>
      <c r="U16" s="4"/>
      <c r="V16" s="4"/>
    </row>
    <row r="17" spans="1:22" ht="15" customHeight="1" x14ac:dyDescent="0.25">
      <c r="A17" s="115" t="s">
        <v>20</v>
      </c>
      <c r="B17" s="116"/>
      <c r="C17" s="13">
        <f>C9*C10*C12*C16</f>
        <v>5609934.7199999997</v>
      </c>
      <c r="D17" s="12"/>
      <c r="E17" s="13">
        <f>C9*C10*E12*E16</f>
        <v>14609896.560000001</v>
      </c>
      <c r="F17" s="14" t="s">
        <v>18</v>
      </c>
      <c r="G17" s="15"/>
      <c r="H17" s="2"/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  <c r="V17" s="4"/>
    </row>
    <row r="18" spans="1:22" x14ac:dyDescent="0.25">
      <c r="A18" s="120" t="s">
        <v>21</v>
      </c>
      <c r="B18" s="121"/>
      <c r="C18" s="23">
        <v>0.7</v>
      </c>
      <c r="D18" s="24"/>
      <c r="E18" s="23">
        <v>0.7</v>
      </c>
      <c r="F18" s="2" t="s">
        <v>34</v>
      </c>
      <c r="G18" s="15"/>
      <c r="H18" s="4"/>
      <c r="I18" s="5"/>
      <c r="J18" s="5"/>
      <c r="K18" s="5"/>
      <c r="L18" s="5"/>
      <c r="M18" s="5"/>
      <c r="N18" s="5"/>
      <c r="O18" s="5"/>
      <c r="P18" s="4"/>
      <c r="Q18" s="4"/>
      <c r="R18" s="4"/>
      <c r="S18" s="4"/>
      <c r="T18" s="4"/>
      <c r="U18" s="4"/>
      <c r="V18" s="4"/>
    </row>
    <row r="19" spans="1:22" x14ac:dyDescent="0.25">
      <c r="A19" s="113" t="s">
        <v>22</v>
      </c>
      <c r="B19" s="114"/>
      <c r="C19" s="30">
        <f>C18*C17</f>
        <v>3926954.3039999995</v>
      </c>
      <c r="D19" s="8"/>
      <c r="E19" s="30">
        <f>E18*E17</f>
        <v>10226927.592</v>
      </c>
      <c r="F19" s="14" t="s">
        <v>18</v>
      </c>
      <c r="G19" s="15"/>
      <c r="H19" s="2"/>
      <c r="I19" s="5"/>
      <c r="J19" s="5"/>
      <c r="K19" s="5"/>
      <c r="L19" s="5"/>
      <c r="M19" s="5"/>
      <c r="N19" s="5"/>
      <c r="O19" s="5"/>
      <c r="P19" s="4"/>
      <c r="Q19" s="4"/>
      <c r="R19" s="4"/>
      <c r="S19" s="4"/>
      <c r="T19" s="4"/>
      <c r="U19" s="4"/>
      <c r="V19" s="4"/>
    </row>
    <row r="20" spans="1:22" ht="30.75" customHeight="1" x14ac:dyDescent="0.25">
      <c r="A20" s="105" t="s">
        <v>35</v>
      </c>
      <c r="B20" s="106"/>
      <c r="C20" s="31">
        <v>105</v>
      </c>
      <c r="D20" s="32"/>
      <c r="E20" s="31">
        <v>105</v>
      </c>
      <c r="F20" s="14" t="s">
        <v>71</v>
      </c>
      <c r="G20" s="15"/>
      <c r="H20" s="2"/>
      <c r="I20" s="5"/>
      <c r="J20" s="5"/>
      <c r="K20" s="5"/>
      <c r="L20" s="5"/>
      <c r="M20" s="5"/>
      <c r="N20" s="5"/>
      <c r="O20" s="5"/>
      <c r="P20" s="4"/>
      <c r="Q20" s="4"/>
      <c r="R20" s="4"/>
      <c r="S20" s="4"/>
      <c r="T20" s="4"/>
      <c r="U20" s="4"/>
      <c r="V20" s="4"/>
    </row>
    <row r="21" spans="1:22" ht="16.5" x14ac:dyDescent="0.3">
      <c r="A21" s="71" t="s">
        <v>49</v>
      </c>
      <c r="B21" s="75"/>
      <c r="C21" s="34">
        <f>C19*C20</f>
        <v>412330201.91999996</v>
      </c>
      <c r="D21" s="8"/>
      <c r="E21" s="80">
        <f>E19*E20</f>
        <v>1073827397.1600001</v>
      </c>
      <c r="F21" s="14" t="s">
        <v>55</v>
      </c>
      <c r="G21" s="81">
        <f>E21/1000000000</f>
        <v>1.0738273971600001</v>
      </c>
      <c r="H21" s="82" t="s">
        <v>64</v>
      </c>
      <c r="I21" s="83"/>
      <c r="J21" s="5"/>
      <c r="K21" s="5"/>
      <c r="L21" s="5"/>
      <c r="M21" s="5"/>
      <c r="N21" s="5"/>
      <c r="O21" s="5"/>
      <c r="P21" s="4"/>
      <c r="Q21" s="4"/>
      <c r="R21" s="4"/>
      <c r="S21" s="4"/>
      <c r="T21" s="4"/>
      <c r="U21" s="4"/>
      <c r="V21" s="4"/>
    </row>
    <row r="22" spans="1:2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5"/>
      <c r="O22" s="5"/>
      <c r="P22" s="4"/>
      <c r="Q22" s="4"/>
      <c r="R22" s="4"/>
      <c r="S22" s="4"/>
      <c r="T22" s="4"/>
      <c r="U22" s="4"/>
      <c r="V22" s="4"/>
    </row>
    <row r="23" spans="1:2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107" t="s">
        <v>57</v>
      </c>
      <c r="L23" s="108"/>
      <c r="M23" s="108"/>
      <c r="N23" s="109"/>
      <c r="O23" s="107" t="s">
        <v>58</v>
      </c>
      <c r="P23" s="110"/>
      <c r="Q23" s="110"/>
      <c r="R23" s="111"/>
      <c r="S23" s="4"/>
      <c r="T23" s="4"/>
      <c r="U23" s="4"/>
      <c r="V23" s="4"/>
    </row>
    <row r="24" spans="1:22" ht="30" customHeight="1" x14ac:dyDescent="0.25">
      <c r="A24" s="35" t="s">
        <v>47</v>
      </c>
      <c r="B24" s="126" t="s">
        <v>31</v>
      </c>
      <c r="C24" s="127" t="s">
        <v>46</v>
      </c>
      <c r="D24" s="128"/>
      <c r="E24" s="127" t="s">
        <v>48</v>
      </c>
      <c r="F24" s="128"/>
      <c r="G24" s="103" t="s">
        <v>45</v>
      </c>
      <c r="H24" s="104"/>
      <c r="I24" s="103" t="s">
        <v>42</v>
      </c>
      <c r="J24" s="104"/>
      <c r="K24" s="112" t="s">
        <v>44</v>
      </c>
      <c r="L24" s="112"/>
      <c r="M24" s="103" t="s">
        <v>43</v>
      </c>
      <c r="N24" s="104"/>
      <c r="O24" s="112" t="s">
        <v>44</v>
      </c>
      <c r="P24" s="112"/>
      <c r="Q24" s="103" t="s">
        <v>43</v>
      </c>
      <c r="R24" s="104"/>
      <c r="S24" s="4"/>
      <c r="T24" s="4"/>
      <c r="U24" s="4"/>
      <c r="V24" s="4"/>
    </row>
    <row r="25" spans="1:22" x14ac:dyDescent="0.25">
      <c r="A25" s="36" t="s">
        <v>13</v>
      </c>
      <c r="B25" s="85" t="s">
        <v>9</v>
      </c>
      <c r="C25" s="85">
        <v>200</v>
      </c>
      <c r="D25" s="90" t="s">
        <v>10</v>
      </c>
      <c r="E25" s="91">
        <v>20</v>
      </c>
      <c r="F25" s="90" t="s">
        <v>10</v>
      </c>
      <c r="G25" s="14">
        <f>C20</f>
        <v>105</v>
      </c>
      <c r="H25" s="15" t="s">
        <v>11</v>
      </c>
      <c r="I25" s="39">
        <f>G25*C25/1000</f>
        <v>21</v>
      </c>
      <c r="J25" s="38" t="s">
        <v>12</v>
      </c>
      <c r="K25" s="14">
        <f>C19</f>
        <v>3926954.3039999995</v>
      </c>
      <c r="L25" s="40" t="s">
        <v>23</v>
      </c>
      <c r="M25" s="41">
        <f>K25*I25/1000000</f>
        <v>82.466040383999982</v>
      </c>
      <c r="N25" s="38" t="s">
        <v>27</v>
      </c>
      <c r="O25" s="14">
        <f>E19</f>
        <v>10226927.592</v>
      </c>
      <c r="P25" s="40" t="s">
        <v>23</v>
      </c>
      <c r="Q25" s="41">
        <f>O25*I25/1000000</f>
        <v>214.76547943200001</v>
      </c>
      <c r="R25" s="38" t="s">
        <v>27</v>
      </c>
      <c r="S25" s="4"/>
      <c r="T25" s="4"/>
      <c r="U25" s="4"/>
      <c r="V25" s="4"/>
    </row>
    <row r="26" spans="1:22" x14ac:dyDescent="0.25">
      <c r="A26" s="36"/>
      <c r="B26" s="85" t="s">
        <v>14</v>
      </c>
      <c r="C26" s="85">
        <v>80</v>
      </c>
      <c r="D26" s="90" t="s">
        <v>25</v>
      </c>
      <c r="E26" s="129">
        <v>5</v>
      </c>
      <c r="F26" s="90" t="s">
        <v>25</v>
      </c>
      <c r="G26" s="15">
        <v>105</v>
      </c>
      <c r="H26" s="15" t="s">
        <v>11</v>
      </c>
      <c r="I26" s="39"/>
      <c r="J26" s="38"/>
      <c r="K26" s="14"/>
      <c r="L26" s="40"/>
      <c r="M26" s="41"/>
      <c r="N26" s="38"/>
      <c r="O26" s="14"/>
      <c r="P26" s="40"/>
      <c r="Q26" s="42"/>
      <c r="R26" s="38"/>
      <c r="S26" s="4"/>
      <c r="T26" s="4"/>
      <c r="U26" s="4"/>
      <c r="V26" s="4"/>
    </row>
    <row r="27" spans="1:22" x14ac:dyDescent="0.25">
      <c r="A27" s="43" t="s">
        <v>2</v>
      </c>
      <c r="B27" s="86" t="s">
        <v>3</v>
      </c>
      <c r="C27" s="86">
        <v>300</v>
      </c>
      <c r="D27" s="93" t="s">
        <v>70</v>
      </c>
      <c r="E27" s="94">
        <v>1.3</v>
      </c>
      <c r="F27" s="93" t="s">
        <v>70</v>
      </c>
      <c r="G27" s="45">
        <v>105</v>
      </c>
      <c r="H27" s="45" t="s">
        <v>11</v>
      </c>
      <c r="I27" s="46">
        <f t="shared" ref="I27:I32" si="0">G27*C27/1000</f>
        <v>31.5</v>
      </c>
      <c r="J27" s="47" t="s">
        <v>26</v>
      </c>
      <c r="K27" s="48">
        <f>K25</f>
        <v>3926954.3039999995</v>
      </c>
      <c r="L27" s="49" t="s">
        <v>23</v>
      </c>
      <c r="M27" s="50">
        <f>K27*I27/1000000</f>
        <v>123.69906057599999</v>
      </c>
      <c r="N27" s="47" t="s">
        <v>24</v>
      </c>
      <c r="O27" s="48">
        <f>O25</f>
        <v>10226927.592</v>
      </c>
      <c r="P27" s="49" t="s">
        <v>23</v>
      </c>
      <c r="Q27" s="41">
        <f>O27*I27/1000000</f>
        <v>322.14821914800001</v>
      </c>
      <c r="R27" s="47" t="s">
        <v>24</v>
      </c>
      <c r="S27" s="4"/>
      <c r="T27" s="4"/>
      <c r="U27" s="4"/>
      <c r="V27" s="4"/>
    </row>
    <row r="28" spans="1:22" x14ac:dyDescent="0.25">
      <c r="A28" s="36"/>
      <c r="B28" s="85" t="s">
        <v>4</v>
      </c>
      <c r="C28" s="85">
        <v>20</v>
      </c>
      <c r="D28" s="95" t="s">
        <v>70</v>
      </c>
      <c r="E28" s="96">
        <v>4</v>
      </c>
      <c r="F28" s="95" t="s">
        <v>70</v>
      </c>
      <c r="G28" s="15">
        <v>105</v>
      </c>
      <c r="H28" s="15" t="s">
        <v>11</v>
      </c>
      <c r="I28" s="39">
        <f t="shared" si="0"/>
        <v>2.1</v>
      </c>
      <c r="J28" s="38" t="s">
        <v>26</v>
      </c>
      <c r="K28" s="14">
        <f>K27</f>
        <v>3926954.3039999995</v>
      </c>
      <c r="L28" s="40" t="s">
        <v>23</v>
      </c>
      <c r="M28" s="41">
        <f>K28*I28/1000000</f>
        <v>8.2466040383999992</v>
      </c>
      <c r="N28" s="38" t="s">
        <v>24</v>
      </c>
      <c r="O28" s="14">
        <f>O27</f>
        <v>10226927.592</v>
      </c>
      <c r="P28" s="40" t="s">
        <v>23</v>
      </c>
      <c r="Q28" s="41">
        <f>O28*I28/1000000</f>
        <v>21.4765479432</v>
      </c>
      <c r="R28" s="38" t="s">
        <v>24</v>
      </c>
      <c r="S28" s="4"/>
      <c r="T28" s="4"/>
      <c r="U28" s="4"/>
      <c r="V28" s="4"/>
    </row>
    <row r="29" spans="1:22" x14ac:dyDescent="0.25">
      <c r="A29" s="51"/>
      <c r="B29" s="87" t="s">
        <v>5</v>
      </c>
      <c r="C29" s="87">
        <v>500</v>
      </c>
      <c r="D29" s="97" t="s">
        <v>70</v>
      </c>
      <c r="E29" s="98">
        <v>15</v>
      </c>
      <c r="F29" s="97" t="s">
        <v>70</v>
      </c>
      <c r="G29" s="53">
        <v>105</v>
      </c>
      <c r="H29" s="53" t="s">
        <v>11</v>
      </c>
      <c r="I29" s="54">
        <f t="shared" si="0"/>
        <v>52.5</v>
      </c>
      <c r="J29" s="55" t="s">
        <v>26</v>
      </c>
      <c r="K29" s="56">
        <f>K28</f>
        <v>3926954.3039999995</v>
      </c>
      <c r="L29" s="57" t="s">
        <v>23</v>
      </c>
      <c r="M29" s="42">
        <f>K29*I29/1000000</f>
        <v>206.16510095999999</v>
      </c>
      <c r="N29" s="55" t="s">
        <v>24</v>
      </c>
      <c r="O29" s="56">
        <f>O28</f>
        <v>10226927.592</v>
      </c>
      <c r="P29" s="57" t="s">
        <v>23</v>
      </c>
      <c r="Q29" s="42">
        <f>O29*I29/1000000</f>
        <v>536.91369858000007</v>
      </c>
      <c r="R29" s="55" t="s">
        <v>24</v>
      </c>
      <c r="S29" s="4"/>
      <c r="T29" s="4"/>
      <c r="U29" s="4"/>
      <c r="V29" s="4"/>
    </row>
    <row r="30" spans="1:22" x14ac:dyDescent="0.25">
      <c r="A30" s="43" t="s">
        <v>6</v>
      </c>
      <c r="B30" s="86" t="s">
        <v>7</v>
      </c>
      <c r="C30" s="86">
        <v>59</v>
      </c>
      <c r="D30" s="99" t="s">
        <v>10</v>
      </c>
      <c r="E30" s="130">
        <v>10</v>
      </c>
      <c r="F30" s="99" t="s">
        <v>10</v>
      </c>
      <c r="G30" s="44">
        <v>105</v>
      </c>
      <c r="H30" s="47" t="s">
        <v>11</v>
      </c>
      <c r="I30" s="58">
        <f t="shared" si="0"/>
        <v>6.1950000000000003</v>
      </c>
      <c r="J30" s="45" t="s">
        <v>12</v>
      </c>
      <c r="K30" s="59">
        <f>K29</f>
        <v>3926954.3039999995</v>
      </c>
      <c r="L30" s="60" t="s">
        <v>23</v>
      </c>
      <c r="M30" s="61">
        <f>K30*I30/1000000</f>
        <v>24.32748191328</v>
      </c>
      <c r="N30" s="45" t="s">
        <v>27</v>
      </c>
      <c r="O30" s="59">
        <f>O29</f>
        <v>10226927.592</v>
      </c>
      <c r="P30" s="60" t="s">
        <v>23</v>
      </c>
      <c r="Q30" s="61">
        <f>O30*I30/1000000</f>
        <v>63.355816432440008</v>
      </c>
      <c r="R30" s="47" t="s">
        <v>27</v>
      </c>
      <c r="S30" s="4"/>
      <c r="T30" s="4"/>
      <c r="U30" s="4"/>
      <c r="V30" s="4"/>
    </row>
    <row r="31" spans="1:22" x14ac:dyDescent="0.25">
      <c r="A31" s="36"/>
      <c r="B31" s="88" t="s">
        <v>8</v>
      </c>
      <c r="C31" s="85">
        <v>5</v>
      </c>
      <c r="D31" s="90" t="s">
        <v>10</v>
      </c>
      <c r="E31" s="91"/>
      <c r="F31" s="90"/>
      <c r="G31" s="37">
        <v>105</v>
      </c>
      <c r="H31" s="38" t="s">
        <v>11</v>
      </c>
      <c r="I31" s="62">
        <f t="shared" si="0"/>
        <v>0.52500000000000002</v>
      </c>
      <c r="J31" s="15" t="s">
        <v>12</v>
      </c>
      <c r="K31" s="63">
        <f>K30</f>
        <v>3926954.3039999995</v>
      </c>
      <c r="L31" s="64" t="s">
        <v>23</v>
      </c>
      <c r="M31" s="65">
        <f>K31*I31/1000</f>
        <v>2061.6510095999997</v>
      </c>
      <c r="N31" s="15" t="s">
        <v>24</v>
      </c>
      <c r="O31" s="63">
        <f>O30</f>
        <v>10226927.592</v>
      </c>
      <c r="P31" s="64" t="s">
        <v>23</v>
      </c>
      <c r="Q31" s="65">
        <f>O31*I31/1000</f>
        <v>5369.1369857999998</v>
      </c>
      <c r="R31" s="38" t="s">
        <v>24</v>
      </c>
      <c r="S31" s="4"/>
      <c r="T31" s="4"/>
      <c r="U31" s="4"/>
      <c r="V31" s="4"/>
    </row>
    <row r="32" spans="1:22" x14ac:dyDescent="0.25">
      <c r="A32" s="51"/>
      <c r="B32" s="89" t="s">
        <v>63</v>
      </c>
      <c r="C32" s="87">
        <v>27</v>
      </c>
      <c r="D32" s="102" t="s">
        <v>10</v>
      </c>
      <c r="E32" s="89"/>
      <c r="F32" s="102"/>
      <c r="G32" s="52">
        <v>105</v>
      </c>
      <c r="H32" s="55" t="s">
        <v>11</v>
      </c>
      <c r="I32" s="66">
        <f t="shared" si="0"/>
        <v>2.835</v>
      </c>
      <c r="J32" s="53" t="s">
        <v>12</v>
      </c>
      <c r="K32" s="67">
        <f>K31</f>
        <v>3926954.3039999995</v>
      </c>
      <c r="L32" s="68" t="s">
        <v>23</v>
      </c>
      <c r="M32" s="69">
        <f>K32*I32/1000</f>
        <v>11132.915451839999</v>
      </c>
      <c r="N32" s="53" t="s">
        <v>24</v>
      </c>
      <c r="O32" s="67">
        <f>O31</f>
        <v>10226927.592</v>
      </c>
      <c r="P32" s="68" t="s">
        <v>23</v>
      </c>
      <c r="Q32" s="69">
        <f>O32*I32/1000</f>
        <v>28993.339723320001</v>
      </c>
      <c r="R32" s="55" t="s">
        <v>24</v>
      </c>
      <c r="S32" s="4"/>
      <c r="T32" s="4"/>
      <c r="U32" s="4"/>
      <c r="V32" s="4"/>
    </row>
    <row r="33" spans="1:2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3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3" t="s">
        <v>60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4"/>
      <c r="B36" s="4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4"/>
      <c r="B37" s="4" t="s">
        <v>62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3">
    <mergeCell ref="Q24:R24"/>
    <mergeCell ref="A20:B20"/>
    <mergeCell ref="K23:N23"/>
    <mergeCell ref="O23:R23"/>
    <mergeCell ref="C24:D24"/>
    <mergeCell ref="E24:F24"/>
    <mergeCell ref="G24:H24"/>
    <mergeCell ref="I24:J24"/>
    <mergeCell ref="K24:L24"/>
    <mergeCell ref="M24:N24"/>
    <mergeCell ref="O24:P24"/>
    <mergeCell ref="A14:B14"/>
    <mergeCell ref="A15:B15"/>
    <mergeCell ref="A16:B16"/>
    <mergeCell ref="A17:B17"/>
    <mergeCell ref="A18:B18"/>
    <mergeCell ref="A19:B19"/>
    <mergeCell ref="A8:B8"/>
    <mergeCell ref="F8:G8"/>
    <mergeCell ref="A9:B9"/>
    <mergeCell ref="A10:B10"/>
    <mergeCell ref="A12:B12"/>
    <mergeCell ref="A13:B13"/>
  </mergeCells>
  <pageMargins left="0.39370078740157483" right="0.59055118110236227" top="0.59055118110236227" bottom="0.74803149606299213" header="0.31496062992125984" footer="0.31496062992125984"/>
  <pageSetup paperSize="9" scale="8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workbookViewId="0">
      <selection activeCell="B24" sqref="B24:F32"/>
    </sheetView>
  </sheetViews>
  <sheetFormatPr defaultRowHeight="15" x14ac:dyDescent="0.25"/>
  <cols>
    <col min="1" max="1" width="15.85546875" customWidth="1"/>
    <col min="2" max="2" width="17" customWidth="1"/>
    <col min="3" max="3" width="12.5703125" customWidth="1"/>
    <col min="4" max="4" width="5.42578125" bestFit="1" customWidth="1"/>
    <col min="5" max="5" width="13.42578125" customWidth="1"/>
    <col min="6" max="6" width="5.42578125" customWidth="1"/>
    <col min="7" max="7" width="6.42578125" customWidth="1"/>
    <col min="8" max="8" width="4" customWidth="1"/>
    <col min="9" max="9" width="6.28515625" customWidth="1"/>
    <col min="10" max="10" width="3.7109375" customWidth="1"/>
    <col min="11" max="11" width="11" customWidth="1"/>
    <col min="12" max="12" width="4.85546875" bestFit="1" customWidth="1"/>
    <col min="13" max="13" width="9.140625" customWidth="1"/>
    <col min="14" max="14" width="5.28515625" customWidth="1"/>
    <col min="15" max="15" width="11.140625" bestFit="1" customWidth="1"/>
    <col min="16" max="16" width="4.42578125" customWidth="1"/>
    <col min="17" max="17" width="10.140625" customWidth="1"/>
    <col min="18" max="18" width="5.5703125" customWidth="1"/>
  </cols>
  <sheetData>
    <row r="1" spans="1:22" ht="18.75" x14ac:dyDescent="0.3">
      <c r="A1" s="70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" t="s">
        <v>68</v>
      </c>
      <c r="O1" s="4"/>
      <c r="P1" s="4"/>
      <c r="Q1" s="4"/>
      <c r="R1" s="4"/>
      <c r="S1" s="4"/>
      <c r="T1" s="4"/>
      <c r="U1" s="4"/>
      <c r="V1" s="4"/>
    </row>
    <row r="2" spans="1:2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54</v>
      </c>
      <c r="O3" s="5"/>
      <c r="Q3" s="6">
        <v>21507700</v>
      </c>
      <c r="R3" s="4"/>
      <c r="S3" s="4"/>
      <c r="T3" s="4"/>
      <c r="U3" s="4"/>
      <c r="V3" s="4"/>
    </row>
    <row r="4" spans="1:2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50</v>
      </c>
      <c r="O4" s="4"/>
      <c r="Q4" s="7">
        <v>4391700</v>
      </c>
      <c r="R4" s="4"/>
      <c r="S4" s="4"/>
      <c r="T4" s="4"/>
      <c r="U4" s="4"/>
      <c r="V4" s="4"/>
    </row>
    <row r="5" spans="1:22" x14ac:dyDescent="0.25">
      <c r="A5" s="4" t="s">
        <v>61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51</v>
      </c>
      <c r="O5" s="4"/>
      <c r="Q5" s="7">
        <v>4000000</v>
      </c>
      <c r="R5" s="4"/>
      <c r="S5" s="4"/>
      <c r="T5" s="4"/>
      <c r="U5" s="4"/>
      <c r="V5" s="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 t="s">
        <v>32</v>
      </c>
      <c r="O6" s="4"/>
      <c r="Q6" s="8">
        <v>2066000</v>
      </c>
      <c r="R6" s="4"/>
      <c r="S6" s="4"/>
      <c r="T6" s="4"/>
      <c r="U6" s="9"/>
      <c r="V6" s="4"/>
    </row>
    <row r="7" spans="1:22" x14ac:dyDescent="0.25">
      <c r="A7" s="4"/>
      <c r="B7" s="4"/>
      <c r="C7" s="4" t="s">
        <v>0</v>
      </c>
      <c r="D7" s="4"/>
      <c r="E7" s="4" t="s">
        <v>1</v>
      </c>
      <c r="F7" s="4"/>
      <c r="G7" s="4"/>
      <c r="H7" s="4"/>
      <c r="I7" s="4"/>
      <c r="J7" s="4"/>
      <c r="K7" s="4"/>
      <c r="L7" s="4"/>
      <c r="M7" s="4"/>
      <c r="N7" s="4" t="s">
        <v>56</v>
      </c>
      <c r="O7" s="4"/>
      <c r="Q7" s="8">
        <v>2880600</v>
      </c>
      <c r="R7" s="4"/>
      <c r="S7" s="4"/>
      <c r="T7" s="4"/>
      <c r="U7" s="4"/>
      <c r="V7" s="4"/>
    </row>
    <row r="8" spans="1:22" x14ac:dyDescent="0.25">
      <c r="A8" s="115" t="s">
        <v>30</v>
      </c>
      <c r="B8" s="116"/>
      <c r="C8" s="78" t="s">
        <v>56</v>
      </c>
      <c r="D8" s="10"/>
      <c r="E8" s="11"/>
      <c r="F8" s="117"/>
      <c r="G8" s="117"/>
      <c r="H8" s="5"/>
      <c r="I8" s="5"/>
      <c r="J8" s="5"/>
      <c r="K8" s="4"/>
      <c r="L8" s="5"/>
      <c r="M8" s="4"/>
      <c r="N8" s="5" t="s">
        <v>66</v>
      </c>
      <c r="O8" s="5"/>
      <c r="Q8" s="6">
        <v>507700</v>
      </c>
      <c r="R8" s="4"/>
      <c r="S8" s="4"/>
      <c r="T8" s="4"/>
      <c r="U8" s="4"/>
      <c r="V8" s="4"/>
    </row>
    <row r="9" spans="1:22" x14ac:dyDescent="0.25">
      <c r="A9" s="118" t="s">
        <v>15</v>
      </c>
      <c r="B9" s="119"/>
      <c r="C9" s="79">
        <v>2880600</v>
      </c>
      <c r="D9" s="12"/>
      <c r="E9" s="13"/>
      <c r="F9" s="14" t="s">
        <v>33</v>
      </c>
      <c r="G9" s="15"/>
      <c r="H9" s="5"/>
      <c r="I9" s="5"/>
      <c r="J9" s="5"/>
      <c r="K9" s="5"/>
      <c r="L9" s="5"/>
      <c r="M9" s="4"/>
      <c r="N9" s="5" t="s">
        <v>53</v>
      </c>
      <c r="O9" s="4"/>
      <c r="Q9" s="6">
        <v>1728900</v>
      </c>
      <c r="R9" s="4"/>
      <c r="S9" s="4"/>
      <c r="T9" s="4"/>
      <c r="U9" s="4"/>
      <c r="V9" s="4"/>
    </row>
    <row r="10" spans="1:22" x14ac:dyDescent="0.25">
      <c r="A10" s="120" t="s">
        <v>38</v>
      </c>
      <c r="B10" s="121"/>
      <c r="C10" s="16">
        <v>0.6</v>
      </c>
      <c r="D10" s="17"/>
      <c r="E10" s="18"/>
      <c r="F10" s="15" t="s">
        <v>67</v>
      </c>
      <c r="G10" s="15"/>
      <c r="H10" s="2"/>
      <c r="I10" s="5"/>
      <c r="J10" s="5"/>
      <c r="K10" s="5"/>
      <c r="L10" s="5"/>
      <c r="M10" s="4"/>
      <c r="N10" s="4" t="s">
        <v>52</v>
      </c>
      <c r="O10" s="4"/>
      <c r="Q10" s="7">
        <v>1225200</v>
      </c>
      <c r="R10" s="4"/>
      <c r="S10" s="4"/>
      <c r="T10" s="4"/>
      <c r="U10" s="4"/>
      <c r="V10" s="4"/>
    </row>
    <row r="11" spans="1:22" ht="15" customHeight="1" x14ac:dyDescent="0.25">
      <c r="A11" s="19" t="s">
        <v>37</v>
      </c>
      <c r="B11" s="20"/>
      <c r="C11" s="21">
        <f>C10*C9</f>
        <v>1728360</v>
      </c>
      <c r="D11" s="22"/>
      <c r="E11" s="21"/>
      <c r="F11" s="15" t="s">
        <v>40</v>
      </c>
      <c r="G11" s="15"/>
      <c r="H11" s="2"/>
      <c r="I11" s="5"/>
      <c r="J11" s="5"/>
      <c r="K11" s="5"/>
      <c r="L11" s="5"/>
      <c r="M11" s="4"/>
      <c r="N11" s="5" t="s">
        <v>65</v>
      </c>
      <c r="O11" s="5"/>
      <c r="Q11" s="6">
        <v>356600</v>
      </c>
      <c r="R11" s="4"/>
      <c r="S11" s="4"/>
      <c r="T11" s="4"/>
      <c r="U11" s="4"/>
      <c r="V11" s="4"/>
    </row>
    <row r="12" spans="1:22" x14ac:dyDescent="0.25">
      <c r="A12" s="120" t="s">
        <v>16</v>
      </c>
      <c r="B12" s="121"/>
      <c r="C12" s="16">
        <v>10.4</v>
      </c>
      <c r="D12" s="17"/>
      <c r="E12" s="16">
        <v>20.12</v>
      </c>
      <c r="F12" s="15" t="s">
        <v>72</v>
      </c>
      <c r="G12" s="15"/>
      <c r="H12" s="2"/>
      <c r="I12" s="5"/>
      <c r="J12" s="5"/>
      <c r="K12" s="5"/>
      <c r="L12" s="5"/>
      <c r="M12" s="5"/>
      <c r="N12" s="4" t="s">
        <v>73</v>
      </c>
      <c r="O12" s="4"/>
      <c r="P12" s="4"/>
      <c r="Q12" s="7">
        <v>211700</v>
      </c>
      <c r="R12" s="4"/>
      <c r="S12" s="4"/>
      <c r="T12" s="4"/>
      <c r="U12" s="4"/>
      <c r="V12" s="4"/>
    </row>
    <row r="13" spans="1:22" x14ac:dyDescent="0.25">
      <c r="A13" s="115" t="s">
        <v>39</v>
      </c>
      <c r="B13" s="116"/>
      <c r="C13" s="21">
        <f>C12*C11</f>
        <v>17974944</v>
      </c>
      <c r="D13" s="22"/>
      <c r="E13" s="21">
        <f>C11*E12</f>
        <v>34774603.200000003</v>
      </c>
      <c r="F13" s="15" t="s">
        <v>59</v>
      </c>
      <c r="G13" s="15"/>
      <c r="H13" s="2"/>
      <c r="I13" s="5"/>
      <c r="J13" s="5"/>
      <c r="K13" s="5"/>
      <c r="L13" s="5"/>
      <c r="M13" s="5"/>
      <c r="N13" s="4" t="s">
        <v>74</v>
      </c>
      <c r="O13" s="4"/>
      <c r="P13" s="4"/>
      <c r="Q13" s="7">
        <v>120600</v>
      </c>
      <c r="R13" s="4"/>
      <c r="S13" s="4"/>
      <c r="T13" s="4"/>
      <c r="U13" s="4"/>
      <c r="V13" s="4"/>
    </row>
    <row r="14" spans="1:22" x14ac:dyDescent="0.25">
      <c r="A14" s="120" t="s">
        <v>17</v>
      </c>
      <c r="B14" s="121"/>
      <c r="C14" s="23">
        <v>0.48</v>
      </c>
      <c r="D14" s="24"/>
      <c r="E14" s="23">
        <v>0.3</v>
      </c>
      <c r="F14" s="2" t="s">
        <v>69</v>
      </c>
      <c r="G14" s="15"/>
      <c r="H14" s="4"/>
      <c r="I14" s="5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122" t="s">
        <v>41</v>
      </c>
      <c r="B15" s="123"/>
      <c r="C15" s="25">
        <f>C14*C13</f>
        <v>8627973.1199999992</v>
      </c>
      <c r="D15" s="26"/>
      <c r="E15" s="25">
        <f>E14*E13</f>
        <v>10432380.960000001</v>
      </c>
      <c r="F15" s="14" t="s">
        <v>18</v>
      </c>
      <c r="G15" s="15"/>
      <c r="H15" s="2"/>
      <c r="I15" s="5"/>
      <c r="J15" s="5"/>
      <c r="K15" s="5"/>
      <c r="L15" s="5"/>
      <c r="M15" s="5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124" t="s">
        <v>19</v>
      </c>
      <c r="B16" s="125"/>
      <c r="C16" s="27">
        <f>1-C14</f>
        <v>0.52</v>
      </c>
      <c r="D16" s="28"/>
      <c r="E16" s="84">
        <f>1-E14</f>
        <v>0.7</v>
      </c>
      <c r="F16" s="29"/>
      <c r="G16" s="15"/>
      <c r="H16" s="2"/>
      <c r="I16" s="5"/>
      <c r="J16" s="5"/>
      <c r="K16" s="5"/>
      <c r="L16" s="5"/>
      <c r="M16" s="5"/>
      <c r="N16" s="4"/>
      <c r="O16" s="4"/>
      <c r="P16" s="4"/>
      <c r="Q16" s="4"/>
      <c r="R16" s="4"/>
      <c r="S16" s="4"/>
      <c r="T16" s="4"/>
      <c r="U16" s="4"/>
      <c r="V16" s="4"/>
    </row>
    <row r="17" spans="1:22" ht="15" customHeight="1" x14ac:dyDescent="0.25">
      <c r="A17" s="115" t="s">
        <v>20</v>
      </c>
      <c r="B17" s="116"/>
      <c r="C17" s="13">
        <f>C9*C10*C12*C16</f>
        <v>9346970.8800000008</v>
      </c>
      <c r="D17" s="12"/>
      <c r="E17" s="13">
        <f>C9*C10*E12*E16</f>
        <v>24342222.240000002</v>
      </c>
      <c r="F17" s="14" t="s">
        <v>18</v>
      </c>
      <c r="G17" s="15"/>
      <c r="H17" s="2"/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  <c r="V17" s="4"/>
    </row>
    <row r="18" spans="1:22" x14ac:dyDescent="0.25">
      <c r="A18" s="120" t="s">
        <v>21</v>
      </c>
      <c r="B18" s="121"/>
      <c r="C18" s="23">
        <v>0.7</v>
      </c>
      <c r="D18" s="24"/>
      <c r="E18" s="23">
        <v>0.7</v>
      </c>
      <c r="F18" s="2" t="s">
        <v>34</v>
      </c>
      <c r="G18" s="15"/>
      <c r="H18" s="4"/>
      <c r="I18" s="5"/>
      <c r="J18" s="5"/>
      <c r="K18" s="5"/>
      <c r="L18" s="5"/>
      <c r="M18" s="5"/>
      <c r="N18" s="5"/>
      <c r="O18" s="5"/>
      <c r="P18" s="4"/>
      <c r="Q18" s="4"/>
      <c r="R18" s="4"/>
      <c r="S18" s="4"/>
      <c r="T18" s="4"/>
      <c r="U18" s="4"/>
      <c r="V18" s="4"/>
    </row>
    <row r="19" spans="1:22" x14ac:dyDescent="0.25">
      <c r="A19" s="113" t="s">
        <v>22</v>
      </c>
      <c r="B19" s="114"/>
      <c r="C19" s="30">
        <f>C18*C17</f>
        <v>6542879.6160000004</v>
      </c>
      <c r="D19" s="8"/>
      <c r="E19" s="30">
        <f>E18*E17</f>
        <v>17039555.568</v>
      </c>
      <c r="F19" s="14" t="s">
        <v>18</v>
      </c>
      <c r="G19" s="15"/>
      <c r="H19" s="2"/>
      <c r="I19" s="5"/>
      <c r="J19" s="5"/>
      <c r="K19" s="5"/>
      <c r="L19" s="5"/>
      <c r="M19" s="5"/>
      <c r="N19" s="5"/>
      <c r="O19" s="5"/>
      <c r="P19" s="4"/>
      <c r="Q19" s="4"/>
      <c r="R19" s="4"/>
      <c r="S19" s="4"/>
      <c r="T19" s="4"/>
      <c r="U19" s="4"/>
      <c r="V19" s="4"/>
    </row>
    <row r="20" spans="1:22" ht="30.75" customHeight="1" x14ac:dyDescent="0.25">
      <c r="A20" s="105" t="s">
        <v>35</v>
      </c>
      <c r="B20" s="106"/>
      <c r="C20" s="31">
        <v>105</v>
      </c>
      <c r="D20" s="32"/>
      <c r="E20" s="31">
        <v>105</v>
      </c>
      <c r="F20" s="14" t="s">
        <v>71</v>
      </c>
      <c r="G20" s="15"/>
      <c r="H20" s="2"/>
      <c r="I20" s="5"/>
      <c r="J20" s="5"/>
      <c r="K20" s="5"/>
      <c r="L20" s="5"/>
      <c r="M20" s="5"/>
      <c r="N20" s="5"/>
      <c r="O20" s="5"/>
      <c r="P20" s="4"/>
      <c r="Q20" s="4"/>
      <c r="R20" s="4"/>
      <c r="S20" s="4"/>
      <c r="T20" s="4"/>
      <c r="U20" s="4"/>
      <c r="V20" s="4"/>
    </row>
    <row r="21" spans="1:22" ht="16.5" x14ac:dyDescent="0.3">
      <c r="A21" s="71" t="s">
        <v>49</v>
      </c>
      <c r="B21" s="33"/>
      <c r="C21" s="34">
        <f>C19*C20</f>
        <v>687002359.68000007</v>
      </c>
      <c r="D21" s="8"/>
      <c r="E21" s="80">
        <f>E19*E20</f>
        <v>1789153334.6400001</v>
      </c>
      <c r="F21" s="14" t="s">
        <v>55</v>
      </c>
      <c r="G21" s="81">
        <f>E21/1000000000</f>
        <v>1.7891533346400001</v>
      </c>
      <c r="H21" s="82" t="s">
        <v>64</v>
      </c>
      <c r="I21" s="83"/>
      <c r="J21" s="5"/>
      <c r="K21" s="5"/>
      <c r="L21" s="5"/>
      <c r="M21" s="5"/>
      <c r="N21" s="5"/>
      <c r="O21" s="5"/>
      <c r="P21" s="4"/>
      <c r="Q21" s="4"/>
      <c r="R21" s="4"/>
      <c r="S21" s="4"/>
      <c r="T21" s="4"/>
      <c r="U21" s="4"/>
      <c r="V21" s="4"/>
    </row>
    <row r="22" spans="1:2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5"/>
      <c r="O22" s="5"/>
      <c r="P22" s="4"/>
      <c r="Q22" s="4"/>
      <c r="R22" s="4"/>
      <c r="S22" s="4"/>
      <c r="T22" s="4"/>
      <c r="U22" s="4"/>
      <c r="V22" s="4"/>
    </row>
    <row r="23" spans="1:2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107" t="s">
        <v>57</v>
      </c>
      <c r="L23" s="108"/>
      <c r="M23" s="108"/>
      <c r="N23" s="109"/>
      <c r="O23" s="107" t="s">
        <v>58</v>
      </c>
      <c r="P23" s="110"/>
      <c r="Q23" s="110"/>
      <c r="R23" s="111"/>
      <c r="S23" s="4"/>
      <c r="T23" s="4"/>
      <c r="U23" s="4"/>
      <c r="V23" s="4"/>
    </row>
    <row r="24" spans="1:22" ht="30" customHeight="1" x14ac:dyDescent="0.25">
      <c r="A24" s="131" t="s">
        <v>47</v>
      </c>
      <c r="B24" s="126" t="s">
        <v>31</v>
      </c>
      <c r="C24" s="127" t="s">
        <v>46</v>
      </c>
      <c r="D24" s="128"/>
      <c r="E24" s="127" t="s">
        <v>48</v>
      </c>
      <c r="F24" s="128"/>
      <c r="G24" s="103" t="s">
        <v>45</v>
      </c>
      <c r="H24" s="104"/>
      <c r="I24" s="103" t="s">
        <v>42</v>
      </c>
      <c r="J24" s="104"/>
      <c r="K24" s="112" t="s">
        <v>44</v>
      </c>
      <c r="L24" s="112"/>
      <c r="M24" s="103" t="s">
        <v>43</v>
      </c>
      <c r="N24" s="104"/>
      <c r="O24" s="112" t="s">
        <v>44</v>
      </c>
      <c r="P24" s="112"/>
      <c r="Q24" s="103" t="s">
        <v>43</v>
      </c>
      <c r="R24" s="104"/>
      <c r="S24" s="4"/>
      <c r="T24" s="4"/>
      <c r="U24" s="4"/>
      <c r="V24" s="4"/>
    </row>
    <row r="25" spans="1:22" x14ac:dyDescent="0.25">
      <c r="A25" s="132" t="s">
        <v>13</v>
      </c>
      <c r="B25" s="85" t="s">
        <v>9</v>
      </c>
      <c r="C25" s="85">
        <v>200</v>
      </c>
      <c r="D25" s="90" t="s">
        <v>10</v>
      </c>
      <c r="E25" s="91">
        <v>20</v>
      </c>
      <c r="F25" s="90" t="s">
        <v>10</v>
      </c>
      <c r="G25" s="14">
        <f>C20</f>
        <v>105</v>
      </c>
      <c r="H25" s="15" t="s">
        <v>11</v>
      </c>
      <c r="I25" s="39">
        <f>G25*C25/1000</f>
        <v>21</v>
      </c>
      <c r="J25" s="38" t="s">
        <v>12</v>
      </c>
      <c r="K25" s="14">
        <f>C19</f>
        <v>6542879.6160000004</v>
      </c>
      <c r="L25" s="40" t="s">
        <v>23</v>
      </c>
      <c r="M25" s="41">
        <f>K25*I25/1000000</f>
        <v>137.40047193600003</v>
      </c>
      <c r="N25" s="38" t="s">
        <v>27</v>
      </c>
      <c r="O25" s="14">
        <f>E19</f>
        <v>17039555.568</v>
      </c>
      <c r="P25" s="40" t="s">
        <v>23</v>
      </c>
      <c r="Q25" s="41">
        <f>O25*I25/1000000</f>
        <v>357.83066692799997</v>
      </c>
      <c r="R25" s="38" t="s">
        <v>27</v>
      </c>
      <c r="S25" s="4"/>
      <c r="T25" s="4"/>
      <c r="U25" s="4"/>
      <c r="V25" s="4"/>
    </row>
    <row r="26" spans="1:22" x14ac:dyDescent="0.25">
      <c r="A26" s="132"/>
      <c r="B26" s="85" t="s">
        <v>14</v>
      </c>
      <c r="C26" s="85">
        <v>80</v>
      </c>
      <c r="D26" s="90" t="s">
        <v>25</v>
      </c>
      <c r="E26" s="129">
        <v>5</v>
      </c>
      <c r="F26" s="90" t="s">
        <v>25</v>
      </c>
      <c r="G26" s="15">
        <v>105</v>
      </c>
      <c r="H26" s="15" t="s">
        <v>11</v>
      </c>
      <c r="I26" s="39"/>
      <c r="J26" s="38"/>
      <c r="K26" s="14"/>
      <c r="L26" s="40"/>
      <c r="M26" s="41"/>
      <c r="N26" s="38"/>
      <c r="O26" s="14"/>
      <c r="P26" s="40"/>
      <c r="Q26" s="42"/>
      <c r="R26" s="38"/>
      <c r="S26" s="4"/>
      <c r="T26" s="4"/>
      <c r="U26" s="4"/>
      <c r="V26" s="4"/>
    </row>
    <row r="27" spans="1:22" x14ac:dyDescent="0.25">
      <c r="A27" s="133" t="s">
        <v>2</v>
      </c>
      <c r="B27" s="86" t="s">
        <v>3</v>
      </c>
      <c r="C27" s="86">
        <v>300</v>
      </c>
      <c r="D27" s="93" t="s">
        <v>70</v>
      </c>
      <c r="E27" s="94">
        <v>1.3</v>
      </c>
      <c r="F27" s="93" t="s">
        <v>70</v>
      </c>
      <c r="G27" s="45">
        <v>105</v>
      </c>
      <c r="H27" s="45" t="s">
        <v>11</v>
      </c>
      <c r="I27" s="46">
        <f t="shared" ref="I27:I32" si="0">G27*C27/1000</f>
        <v>31.5</v>
      </c>
      <c r="J27" s="47" t="s">
        <v>26</v>
      </c>
      <c r="K27" s="48">
        <f>K25</f>
        <v>6542879.6160000004</v>
      </c>
      <c r="L27" s="49" t="s">
        <v>23</v>
      </c>
      <c r="M27" s="50">
        <f>K27*I27/1000000</f>
        <v>206.10070790400002</v>
      </c>
      <c r="N27" s="47" t="s">
        <v>24</v>
      </c>
      <c r="O27" s="48">
        <f>O25</f>
        <v>17039555.568</v>
      </c>
      <c r="P27" s="49" t="s">
        <v>23</v>
      </c>
      <c r="Q27" s="41">
        <f>O27*I27/1000000</f>
        <v>536.74600039200004</v>
      </c>
      <c r="R27" s="47" t="s">
        <v>24</v>
      </c>
      <c r="S27" s="4"/>
      <c r="T27" s="4"/>
      <c r="U27" s="4"/>
      <c r="V27" s="4"/>
    </row>
    <row r="28" spans="1:22" x14ac:dyDescent="0.25">
      <c r="A28" s="132"/>
      <c r="B28" s="85" t="s">
        <v>4</v>
      </c>
      <c r="C28" s="85">
        <v>20</v>
      </c>
      <c r="D28" s="95" t="s">
        <v>70</v>
      </c>
      <c r="E28" s="96">
        <v>4</v>
      </c>
      <c r="F28" s="95" t="s">
        <v>70</v>
      </c>
      <c r="G28" s="15">
        <v>105</v>
      </c>
      <c r="H28" s="15" t="s">
        <v>11</v>
      </c>
      <c r="I28" s="39">
        <f t="shared" si="0"/>
        <v>2.1</v>
      </c>
      <c r="J28" s="38" t="s">
        <v>26</v>
      </c>
      <c r="K28" s="14">
        <f>K27</f>
        <v>6542879.6160000004</v>
      </c>
      <c r="L28" s="40" t="s">
        <v>23</v>
      </c>
      <c r="M28" s="41">
        <f>K28*I28/1000000</f>
        <v>13.740047193600001</v>
      </c>
      <c r="N28" s="38" t="s">
        <v>24</v>
      </c>
      <c r="O28" s="14">
        <f>O27</f>
        <v>17039555.568</v>
      </c>
      <c r="P28" s="40" t="s">
        <v>23</v>
      </c>
      <c r="Q28" s="41">
        <f>O28*I28/1000000</f>
        <v>35.783066692799999</v>
      </c>
      <c r="R28" s="38" t="s">
        <v>24</v>
      </c>
      <c r="S28" s="4"/>
      <c r="T28" s="4"/>
      <c r="U28" s="4"/>
      <c r="V28" s="4"/>
    </row>
    <row r="29" spans="1:22" x14ac:dyDescent="0.25">
      <c r="A29" s="16"/>
      <c r="B29" s="87" t="s">
        <v>5</v>
      </c>
      <c r="C29" s="87">
        <v>500</v>
      </c>
      <c r="D29" s="97" t="s">
        <v>70</v>
      </c>
      <c r="E29" s="98">
        <v>15</v>
      </c>
      <c r="F29" s="97" t="s">
        <v>70</v>
      </c>
      <c r="G29" s="53">
        <v>105</v>
      </c>
      <c r="H29" s="53" t="s">
        <v>11</v>
      </c>
      <c r="I29" s="54">
        <f t="shared" si="0"/>
        <v>52.5</v>
      </c>
      <c r="J29" s="55" t="s">
        <v>26</v>
      </c>
      <c r="K29" s="56">
        <f>K28</f>
        <v>6542879.6160000004</v>
      </c>
      <c r="L29" s="57" t="s">
        <v>23</v>
      </c>
      <c r="M29" s="42">
        <f>K29*I29/1000000</f>
        <v>343.50117984000002</v>
      </c>
      <c r="N29" s="55" t="s">
        <v>24</v>
      </c>
      <c r="O29" s="56">
        <f>O28</f>
        <v>17039555.568</v>
      </c>
      <c r="P29" s="57" t="s">
        <v>23</v>
      </c>
      <c r="Q29" s="42">
        <f>O29*I29/1000000</f>
        <v>894.57666732000007</v>
      </c>
      <c r="R29" s="55" t="s">
        <v>24</v>
      </c>
      <c r="S29" s="4"/>
      <c r="T29" s="4"/>
      <c r="U29" s="4"/>
      <c r="V29" s="4"/>
    </row>
    <row r="30" spans="1:22" x14ac:dyDescent="0.25">
      <c r="A30" s="133" t="s">
        <v>6</v>
      </c>
      <c r="B30" s="86" t="s">
        <v>7</v>
      </c>
      <c r="C30" s="86">
        <v>59</v>
      </c>
      <c r="D30" s="99" t="s">
        <v>10</v>
      </c>
      <c r="E30" s="130">
        <v>10</v>
      </c>
      <c r="F30" s="101" t="s">
        <v>10</v>
      </c>
      <c r="G30" s="44">
        <v>105</v>
      </c>
      <c r="H30" s="47" t="s">
        <v>11</v>
      </c>
      <c r="I30" s="58">
        <f t="shared" si="0"/>
        <v>6.1950000000000003</v>
      </c>
      <c r="J30" s="45" t="s">
        <v>12</v>
      </c>
      <c r="K30" s="59">
        <f>K29</f>
        <v>6542879.6160000004</v>
      </c>
      <c r="L30" s="60" t="s">
        <v>23</v>
      </c>
      <c r="M30" s="61">
        <f>K30*I30/1000000</f>
        <v>40.53313922112001</v>
      </c>
      <c r="N30" s="45" t="s">
        <v>27</v>
      </c>
      <c r="O30" s="59">
        <f>O29</f>
        <v>17039555.568</v>
      </c>
      <c r="P30" s="60" t="s">
        <v>23</v>
      </c>
      <c r="Q30" s="61">
        <f>O30*I30/1000000</f>
        <v>105.56004674376001</v>
      </c>
      <c r="R30" s="47" t="s">
        <v>27</v>
      </c>
      <c r="S30" s="4"/>
      <c r="T30" s="4"/>
      <c r="U30" s="4"/>
      <c r="V30" s="4"/>
    </row>
    <row r="31" spans="1:22" x14ac:dyDescent="0.25">
      <c r="A31" s="132"/>
      <c r="B31" s="88" t="s">
        <v>8</v>
      </c>
      <c r="C31" s="85">
        <v>5</v>
      </c>
      <c r="D31" s="90" t="s">
        <v>10</v>
      </c>
      <c r="E31" s="91"/>
      <c r="F31" s="91"/>
      <c r="G31" s="37">
        <v>105</v>
      </c>
      <c r="H31" s="38" t="s">
        <v>11</v>
      </c>
      <c r="I31" s="62">
        <f t="shared" si="0"/>
        <v>0.52500000000000002</v>
      </c>
      <c r="J31" s="15" t="s">
        <v>12</v>
      </c>
      <c r="K31" s="63">
        <f>K30</f>
        <v>6542879.6160000004</v>
      </c>
      <c r="L31" s="64" t="s">
        <v>23</v>
      </c>
      <c r="M31" s="65">
        <f>K31*I31/1000</f>
        <v>3435.0117984000003</v>
      </c>
      <c r="N31" s="15" t="s">
        <v>24</v>
      </c>
      <c r="O31" s="63">
        <f>O30</f>
        <v>17039555.568</v>
      </c>
      <c r="P31" s="64" t="s">
        <v>23</v>
      </c>
      <c r="Q31" s="65">
        <f>O31*I31/1000</f>
        <v>8945.7666731999998</v>
      </c>
      <c r="R31" s="38" t="s">
        <v>24</v>
      </c>
      <c r="S31" s="4"/>
      <c r="T31" s="4"/>
      <c r="U31" s="4"/>
      <c r="V31" s="4"/>
    </row>
    <row r="32" spans="1:22" x14ac:dyDescent="0.25">
      <c r="A32" s="16"/>
      <c r="B32" s="89" t="s">
        <v>63</v>
      </c>
      <c r="C32" s="87">
        <v>27</v>
      </c>
      <c r="D32" s="102" t="s">
        <v>10</v>
      </c>
      <c r="E32" s="89"/>
      <c r="F32" s="89"/>
      <c r="G32" s="52">
        <v>105</v>
      </c>
      <c r="H32" s="55" t="s">
        <v>11</v>
      </c>
      <c r="I32" s="66">
        <f t="shared" si="0"/>
        <v>2.835</v>
      </c>
      <c r="J32" s="53" t="s">
        <v>12</v>
      </c>
      <c r="K32" s="67">
        <f>K31</f>
        <v>6542879.6160000004</v>
      </c>
      <c r="L32" s="68" t="s">
        <v>23</v>
      </c>
      <c r="M32" s="69">
        <f>K32*I32/1000</f>
        <v>18549.063711359999</v>
      </c>
      <c r="N32" s="53" t="s">
        <v>24</v>
      </c>
      <c r="O32" s="67">
        <f>O31</f>
        <v>17039555.568</v>
      </c>
      <c r="P32" s="68" t="s">
        <v>23</v>
      </c>
      <c r="Q32" s="69">
        <f>O32*I32/1000</f>
        <v>48307.140035279997</v>
      </c>
      <c r="R32" s="55" t="s">
        <v>24</v>
      </c>
      <c r="S32" s="4"/>
      <c r="T32" s="4"/>
      <c r="U32" s="4"/>
      <c r="V32" s="4"/>
    </row>
    <row r="33" spans="1:2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3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3" t="s">
        <v>60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4"/>
      <c r="B36" s="4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4"/>
      <c r="B37" s="4" t="s">
        <v>62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3">
    <mergeCell ref="A19:B19"/>
    <mergeCell ref="A8:B8"/>
    <mergeCell ref="F8:G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Q24:R24"/>
    <mergeCell ref="A20:B20"/>
    <mergeCell ref="K23:N23"/>
    <mergeCell ref="O23:R23"/>
    <mergeCell ref="C24:D24"/>
    <mergeCell ref="E24:F24"/>
    <mergeCell ref="G24:H24"/>
    <mergeCell ref="I24:J24"/>
    <mergeCell ref="K24:L24"/>
    <mergeCell ref="M24:N24"/>
    <mergeCell ref="O24:P24"/>
  </mergeCells>
  <pageMargins left="0.39370078740157483" right="0.59055118110236227" top="0.59055118110236227" bottom="0.74803149606299213" header="0.31496062992125984" footer="0.31496062992125984"/>
  <pageSetup paperSize="9" scale="8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workbookViewId="0">
      <selection activeCell="B24" sqref="B24:F24"/>
    </sheetView>
  </sheetViews>
  <sheetFormatPr defaultRowHeight="15" x14ac:dyDescent="0.25"/>
  <cols>
    <col min="1" max="1" width="15.140625" customWidth="1"/>
    <col min="2" max="2" width="17" customWidth="1"/>
    <col min="3" max="3" width="12.5703125" customWidth="1"/>
    <col min="4" max="4" width="5.42578125" bestFit="1" customWidth="1"/>
    <col min="5" max="5" width="13.42578125" customWidth="1"/>
    <col min="6" max="6" width="5.42578125" customWidth="1"/>
    <col min="7" max="7" width="6.42578125" customWidth="1"/>
    <col min="8" max="8" width="4" customWidth="1"/>
    <col min="9" max="9" width="6.28515625" customWidth="1"/>
    <col min="10" max="10" width="3.7109375" customWidth="1"/>
    <col min="11" max="11" width="11" customWidth="1"/>
    <col min="12" max="12" width="4.85546875" bestFit="1" customWidth="1"/>
    <col min="13" max="13" width="9.140625" customWidth="1"/>
    <col min="14" max="14" width="5.28515625" customWidth="1"/>
    <col min="15" max="15" width="11.140625" bestFit="1" customWidth="1"/>
    <col min="16" max="16" width="4.42578125" customWidth="1"/>
    <col min="17" max="17" width="10.140625" customWidth="1"/>
    <col min="18" max="18" width="5.5703125" customWidth="1"/>
  </cols>
  <sheetData>
    <row r="1" spans="1:22" ht="18.75" x14ac:dyDescent="0.3">
      <c r="A1" s="70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" t="s">
        <v>68</v>
      </c>
      <c r="O1" s="4"/>
      <c r="P1" s="4"/>
      <c r="Q1" s="4"/>
      <c r="R1" s="4"/>
      <c r="S1" s="4"/>
      <c r="T1" s="4"/>
      <c r="U1" s="4"/>
      <c r="V1" s="4"/>
    </row>
    <row r="2" spans="1:2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54</v>
      </c>
      <c r="O3" s="5"/>
      <c r="Q3" s="6">
        <v>21507700</v>
      </c>
      <c r="R3" s="4"/>
      <c r="S3" s="4"/>
      <c r="T3" s="4"/>
      <c r="U3" s="4"/>
      <c r="V3" s="4"/>
    </row>
    <row r="4" spans="1:2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50</v>
      </c>
      <c r="O4" s="4"/>
      <c r="Q4" s="7">
        <v>4391700</v>
      </c>
      <c r="R4" s="4"/>
      <c r="S4" s="4"/>
      <c r="T4" s="4"/>
      <c r="U4" s="4"/>
      <c r="V4" s="4"/>
    </row>
    <row r="5" spans="1:22" x14ac:dyDescent="0.25">
      <c r="A5" s="4" t="s">
        <v>61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51</v>
      </c>
      <c r="O5" s="4"/>
      <c r="Q5" s="7">
        <v>4000000</v>
      </c>
      <c r="R5" s="4"/>
      <c r="S5" s="4"/>
      <c r="T5" s="4"/>
      <c r="U5" s="4"/>
      <c r="V5" s="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 t="s">
        <v>32</v>
      </c>
      <c r="O6" s="4"/>
      <c r="Q6" s="8">
        <v>2066000</v>
      </c>
      <c r="R6" s="4"/>
      <c r="S6" s="4"/>
      <c r="T6" s="4"/>
      <c r="U6" s="9"/>
      <c r="V6" s="4"/>
    </row>
    <row r="7" spans="1:22" x14ac:dyDescent="0.25">
      <c r="A7" s="4"/>
      <c r="B7" s="4"/>
      <c r="C7" s="4" t="s">
        <v>0</v>
      </c>
      <c r="D7" s="4"/>
      <c r="E7" s="4" t="s">
        <v>1</v>
      </c>
      <c r="F7" s="4"/>
      <c r="G7" s="4"/>
      <c r="H7" s="4"/>
      <c r="I7" s="4"/>
      <c r="J7" s="4"/>
      <c r="K7" s="4"/>
      <c r="L7" s="4"/>
      <c r="M7" s="4"/>
      <c r="N7" s="4" t="s">
        <v>56</v>
      </c>
      <c r="O7" s="4"/>
      <c r="Q7" s="8">
        <v>2880600</v>
      </c>
      <c r="R7" s="4"/>
      <c r="S7" s="4"/>
      <c r="T7" s="4"/>
      <c r="U7" s="4"/>
      <c r="V7" s="4"/>
    </row>
    <row r="8" spans="1:22" x14ac:dyDescent="0.25">
      <c r="A8" s="115" t="s">
        <v>30</v>
      </c>
      <c r="B8" s="116"/>
      <c r="C8" s="78" t="s">
        <v>51</v>
      </c>
      <c r="D8" s="10"/>
      <c r="E8" s="11"/>
      <c r="F8" s="117"/>
      <c r="G8" s="117"/>
      <c r="H8" s="5"/>
      <c r="I8" s="5"/>
      <c r="J8" s="5"/>
      <c r="K8" s="4"/>
      <c r="L8" s="5"/>
      <c r="M8" s="4"/>
      <c r="N8" s="5" t="s">
        <v>66</v>
      </c>
      <c r="O8" s="5"/>
      <c r="Q8" s="6">
        <v>507700</v>
      </c>
      <c r="R8" s="4"/>
      <c r="S8" s="4"/>
      <c r="T8" s="4"/>
      <c r="U8" s="4"/>
      <c r="V8" s="4"/>
    </row>
    <row r="9" spans="1:22" x14ac:dyDescent="0.25">
      <c r="A9" s="118" t="s">
        <v>15</v>
      </c>
      <c r="B9" s="119"/>
      <c r="C9" s="79">
        <v>4000000</v>
      </c>
      <c r="D9" s="12"/>
      <c r="E9" s="13"/>
      <c r="F9" s="14" t="s">
        <v>33</v>
      </c>
      <c r="G9" s="15"/>
      <c r="H9" s="5"/>
      <c r="I9" s="5"/>
      <c r="J9" s="5"/>
      <c r="K9" s="5"/>
      <c r="L9" s="5"/>
      <c r="M9" s="4"/>
      <c r="N9" s="5" t="s">
        <v>53</v>
      </c>
      <c r="O9" s="4"/>
      <c r="Q9" s="6">
        <v>1728900</v>
      </c>
      <c r="R9" s="4"/>
      <c r="S9" s="4"/>
      <c r="T9" s="4"/>
      <c r="U9" s="4"/>
      <c r="V9" s="4"/>
    </row>
    <row r="10" spans="1:22" x14ac:dyDescent="0.25">
      <c r="A10" s="120" t="s">
        <v>38</v>
      </c>
      <c r="B10" s="121"/>
      <c r="C10" s="16">
        <v>0.6</v>
      </c>
      <c r="D10" s="17"/>
      <c r="E10" s="18"/>
      <c r="F10" s="15" t="s">
        <v>67</v>
      </c>
      <c r="G10" s="15"/>
      <c r="H10" s="2"/>
      <c r="I10" s="5"/>
      <c r="J10" s="5"/>
      <c r="K10" s="5"/>
      <c r="L10" s="5"/>
      <c r="M10" s="4"/>
      <c r="N10" s="4" t="s">
        <v>52</v>
      </c>
      <c r="O10" s="4"/>
      <c r="Q10" s="7">
        <v>1225200</v>
      </c>
      <c r="R10" s="4"/>
      <c r="S10" s="4"/>
      <c r="T10" s="4"/>
      <c r="U10" s="4"/>
      <c r="V10" s="4"/>
    </row>
    <row r="11" spans="1:22" ht="15" customHeight="1" x14ac:dyDescent="0.25">
      <c r="A11" s="19" t="s">
        <v>37</v>
      </c>
      <c r="B11" s="20"/>
      <c r="C11" s="21">
        <f>C10*C9</f>
        <v>2400000</v>
      </c>
      <c r="D11" s="22"/>
      <c r="E11" s="21"/>
      <c r="F11" s="15" t="s">
        <v>40</v>
      </c>
      <c r="G11" s="15"/>
      <c r="H11" s="2"/>
      <c r="I11" s="5"/>
      <c r="J11" s="5"/>
      <c r="K11" s="5"/>
      <c r="L11" s="5"/>
      <c r="M11" s="4"/>
      <c r="N11" s="5" t="s">
        <v>65</v>
      </c>
      <c r="O11" s="5"/>
      <c r="Q11" s="6">
        <v>356600</v>
      </c>
      <c r="R11" s="4"/>
      <c r="S11" s="4"/>
      <c r="T11" s="4"/>
      <c r="U11" s="4"/>
      <c r="V11" s="4"/>
    </row>
    <row r="12" spans="1:22" x14ac:dyDescent="0.25">
      <c r="A12" s="120" t="s">
        <v>16</v>
      </c>
      <c r="B12" s="121"/>
      <c r="C12" s="16">
        <v>10.4</v>
      </c>
      <c r="D12" s="17"/>
      <c r="E12" s="16">
        <v>20.12</v>
      </c>
      <c r="F12" s="15" t="s">
        <v>72</v>
      </c>
      <c r="G12" s="15"/>
      <c r="H12" s="2"/>
      <c r="I12" s="5"/>
      <c r="J12" s="5"/>
      <c r="K12" s="5"/>
      <c r="L12" s="5"/>
      <c r="M12" s="5"/>
      <c r="N12" s="4" t="s">
        <v>73</v>
      </c>
      <c r="O12" s="4"/>
      <c r="P12" s="4"/>
      <c r="Q12" s="7">
        <v>211700</v>
      </c>
      <c r="R12" s="4"/>
      <c r="S12" s="4"/>
      <c r="T12" s="4"/>
      <c r="U12" s="4"/>
      <c r="V12" s="4"/>
    </row>
    <row r="13" spans="1:22" x14ac:dyDescent="0.25">
      <c r="A13" s="115" t="s">
        <v>39</v>
      </c>
      <c r="B13" s="116"/>
      <c r="C13" s="21">
        <f>C12*C11</f>
        <v>24960000</v>
      </c>
      <c r="D13" s="22"/>
      <c r="E13" s="21">
        <f>C11*E12</f>
        <v>48288000</v>
      </c>
      <c r="F13" s="15" t="s">
        <v>59</v>
      </c>
      <c r="G13" s="15"/>
      <c r="H13" s="2"/>
      <c r="I13" s="5"/>
      <c r="J13" s="5"/>
      <c r="K13" s="5"/>
      <c r="L13" s="5"/>
      <c r="M13" s="5"/>
      <c r="N13" s="4" t="s">
        <v>74</v>
      </c>
      <c r="O13" s="4"/>
      <c r="P13" s="4"/>
      <c r="Q13" s="7">
        <v>120600</v>
      </c>
      <c r="R13" s="4"/>
      <c r="S13" s="4"/>
      <c r="T13" s="4"/>
      <c r="U13" s="4"/>
      <c r="V13" s="4"/>
    </row>
    <row r="14" spans="1:22" x14ac:dyDescent="0.25">
      <c r="A14" s="120" t="s">
        <v>17</v>
      </c>
      <c r="B14" s="121"/>
      <c r="C14" s="23">
        <v>0.48</v>
      </c>
      <c r="D14" s="24"/>
      <c r="E14" s="23">
        <v>0.3</v>
      </c>
      <c r="F14" s="2" t="s">
        <v>69</v>
      </c>
      <c r="G14" s="15"/>
      <c r="H14" s="4"/>
      <c r="I14" s="5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122" t="s">
        <v>41</v>
      </c>
      <c r="B15" s="123"/>
      <c r="C15" s="25">
        <f>C14*C13</f>
        <v>11980800</v>
      </c>
      <c r="D15" s="26"/>
      <c r="E15" s="25">
        <f>E14*E13</f>
        <v>14486400</v>
      </c>
      <c r="F15" s="14" t="s">
        <v>18</v>
      </c>
      <c r="G15" s="15"/>
      <c r="H15" s="2"/>
      <c r="I15" s="5"/>
      <c r="J15" s="5"/>
      <c r="K15" s="5"/>
      <c r="L15" s="5"/>
      <c r="M15" s="5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124" t="s">
        <v>19</v>
      </c>
      <c r="B16" s="125"/>
      <c r="C16" s="27">
        <f>1-C14</f>
        <v>0.52</v>
      </c>
      <c r="D16" s="28"/>
      <c r="E16" s="84">
        <f>1-E14</f>
        <v>0.7</v>
      </c>
      <c r="F16" s="29"/>
      <c r="G16" s="15"/>
      <c r="H16" s="2"/>
      <c r="I16" s="5"/>
      <c r="J16" s="5"/>
      <c r="K16" s="5"/>
      <c r="L16" s="5"/>
      <c r="M16" s="5"/>
      <c r="N16" s="4"/>
      <c r="O16" s="4"/>
      <c r="P16" s="4"/>
      <c r="Q16" s="4"/>
      <c r="R16" s="4"/>
      <c r="S16" s="4"/>
      <c r="T16" s="4"/>
      <c r="U16" s="4"/>
      <c r="V16" s="4"/>
    </row>
    <row r="17" spans="1:22" ht="15" customHeight="1" x14ac:dyDescent="0.25">
      <c r="A17" s="115" t="s">
        <v>20</v>
      </c>
      <c r="B17" s="116"/>
      <c r="C17" s="13">
        <f>C9*C10*C12*C16</f>
        <v>12979200</v>
      </c>
      <c r="D17" s="12"/>
      <c r="E17" s="13">
        <f>C9*C10*E12*E16</f>
        <v>33801600</v>
      </c>
      <c r="F17" s="14" t="s">
        <v>18</v>
      </c>
      <c r="G17" s="15"/>
      <c r="H17" s="2"/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  <c r="V17" s="4"/>
    </row>
    <row r="18" spans="1:22" x14ac:dyDescent="0.25">
      <c r="A18" s="120" t="s">
        <v>21</v>
      </c>
      <c r="B18" s="121"/>
      <c r="C18" s="23">
        <v>0.7</v>
      </c>
      <c r="D18" s="24"/>
      <c r="E18" s="23">
        <v>0.7</v>
      </c>
      <c r="F18" s="2" t="s">
        <v>34</v>
      </c>
      <c r="G18" s="15"/>
      <c r="H18" s="4"/>
      <c r="I18" s="5"/>
      <c r="J18" s="5"/>
      <c r="K18" s="5"/>
      <c r="L18" s="5"/>
      <c r="M18" s="5"/>
      <c r="N18" s="5"/>
      <c r="O18" s="5"/>
      <c r="P18" s="4"/>
      <c r="Q18" s="4"/>
      <c r="R18" s="4"/>
      <c r="S18" s="4"/>
      <c r="T18" s="4"/>
      <c r="U18" s="4"/>
      <c r="V18" s="4"/>
    </row>
    <row r="19" spans="1:22" x14ac:dyDescent="0.25">
      <c r="A19" s="113" t="s">
        <v>22</v>
      </c>
      <c r="B19" s="114"/>
      <c r="C19" s="30">
        <f>C18*C17</f>
        <v>9085440</v>
      </c>
      <c r="D19" s="8"/>
      <c r="E19" s="30">
        <f>E18*E17</f>
        <v>23661120</v>
      </c>
      <c r="F19" s="14" t="s">
        <v>18</v>
      </c>
      <c r="G19" s="15"/>
      <c r="H19" s="2"/>
      <c r="I19" s="5"/>
      <c r="J19" s="5"/>
      <c r="K19" s="5"/>
      <c r="L19" s="5"/>
      <c r="M19" s="5"/>
      <c r="N19" s="5"/>
      <c r="O19" s="5"/>
      <c r="P19" s="4"/>
      <c r="Q19" s="4"/>
      <c r="R19" s="4"/>
      <c r="S19" s="4"/>
      <c r="T19" s="4"/>
      <c r="U19" s="4"/>
      <c r="V19" s="4"/>
    </row>
    <row r="20" spans="1:22" ht="30.75" customHeight="1" x14ac:dyDescent="0.25">
      <c r="A20" s="105" t="s">
        <v>35</v>
      </c>
      <c r="B20" s="106"/>
      <c r="C20" s="31">
        <v>105</v>
      </c>
      <c r="D20" s="32"/>
      <c r="E20" s="31">
        <v>105</v>
      </c>
      <c r="F20" s="14" t="s">
        <v>71</v>
      </c>
      <c r="G20" s="15"/>
      <c r="H20" s="2"/>
      <c r="I20" s="5"/>
      <c r="J20" s="5"/>
      <c r="K20" s="5"/>
      <c r="L20" s="5"/>
      <c r="M20" s="5"/>
      <c r="N20" s="5"/>
      <c r="O20" s="5"/>
      <c r="P20" s="4"/>
      <c r="Q20" s="4"/>
      <c r="R20" s="4"/>
      <c r="S20" s="4"/>
      <c r="T20" s="4"/>
      <c r="U20" s="4"/>
      <c r="V20" s="4"/>
    </row>
    <row r="21" spans="1:22" ht="16.5" x14ac:dyDescent="0.3">
      <c r="A21" s="71" t="s">
        <v>49</v>
      </c>
      <c r="B21" s="33"/>
      <c r="C21" s="34">
        <f>C19*C20</f>
        <v>953971200</v>
      </c>
      <c r="D21" s="8"/>
      <c r="E21" s="80">
        <f>E19*E20</f>
        <v>2484417600</v>
      </c>
      <c r="F21" s="14" t="s">
        <v>55</v>
      </c>
      <c r="G21" s="81">
        <f>E21/1000000000</f>
        <v>2.4844176</v>
      </c>
      <c r="H21" s="82" t="s">
        <v>64</v>
      </c>
      <c r="I21" s="83"/>
      <c r="J21" s="5"/>
      <c r="K21" s="5"/>
      <c r="L21" s="5"/>
      <c r="M21" s="5"/>
      <c r="N21" s="5"/>
      <c r="O21" s="5"/>
      <c r="P21" s="4"/>
      <c r="Q21" s="4"/>
      <c r="R21" s="4"/>
      <c r="S21" s="4"/>
      <c r="T21" s="4"/>
      <c r="U21" s="4"/>
      <c r="V21" s="4"/>
    </row>
    <row r="22" spans="1:2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5"/>
      <c r="O22" s="5"/>
      <c r="P22" s="4"/>
      <c r="Q22" s="4"/>
      <c r="R22" s="4"/>
      <c r="S22" s="4"/>
      <c r="T22" s="4"/>
      <c r="U22" s="4"/>
      <c r="V22" s="4"/>
    </row>
    <row r="23" spans="1:2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107" t="s">
        <v>57</v>
      </c>
      <c r="L23" s="108"/>
      <c r="M23" s="108"/>
      <c r="N23" s="109"/>
      <c r="O23" s="107" t="s">
        <v>58</v>
      </c>
      <c r="P23" s="110"/>
      <c r="Q23" s="110"/>
      <c r="R23" s="111"/>
      <c r="S23" s="4"/>
      <c r="T23" s="4"/>
      <c r="U23" s="4"/>
      <c r="V23" s="4"/>
    </row>
    <row r="24" spans="1:22" ht="30" customHeight="1" x14ac:dyDescent="0.25">
      <c r="A24" s="35" t="s">
        <v>47</v>
      </c>
      <c r="B24" s="126" t="s">
        <v>31</v>
      </c>
      <c r="C24" s="127" t="s">
        <v>46</v>
      </c>
      <c r="D24" s="128"/>
      <c r="E24" s="127" t="s">
        <v>48</v>
      </c>
      <c r="F24" s="128"/>
      <c r="G24" s="103" t="s">
        <v>45</v>
      </c>
      <c r="H24" s="104"/>
      <c r="I24" s="103" t="s">
        <v>42</v>
      </c>
      <c r="J24" s="104"/>
      <c r="K24" s="112" t="s">
        <v>44</v>
      </c>
      <c r="L24" s="112"/>
      <c r="M24" s="103" t="s">
        <v>43</v>
      </c>
      <c r="N24" s="104"/>
      <c r="O24" s="112" t="s">
        <v>44</v>
      </c>
      <c r="P24" s="112"/>
      <c r="Q24" s="103" t="s">
        <v>43</v>
      </c>
      <c r="R24" s="104"/>
      <c r="S24" s="4"/>
      <c r="T24" s="4"/>
      <c r="U24" s="4"/>
      <c r="V24" s="4"/>
    </row>
    <row r="25" spans="1:22" x14ac:dyDescent="0.25">
      <c r="A25" s="36" t="s">
        <v>13</v>
      </c>
      <c r="B25" s="85" t="s">
        <v>9</v>
      </c>
      <c r="C25" s="85">
        <v>200</v>
      </c>
      <c r="D25" s="90" t="s">
        <v>10</v>
      </c>
      <c r="E25" s="91">
        <v>20</v>
      </c>
      <c r="F25" s="90" t="s">
        <v>10</v>
      </c>
      <c r="G25" s="14">
        <f>C20</f>
        <v>105</v>
      </c>
      <c r="H25" s="15" t="s">
        <v>11</v>
      </c>
      <c r="I25" s="39">
        <f>G25*C25/1000</f>
        <v>21</v>
      </c>
      <c r="J25" s="38" t="s">
        <v>12</v>
      </c>
      <c r="K25" s="14">
        <f>C19</f>
        <v>9085440</v>
      </c>
      <c r="L25" s="40" t="s">
        <v>23</v>
      </c>
      <c r="M25" s="41">
        <f>K25*I25/1000000</f>
        <v>190.79424</v>
      </c>
      <c r="N25" s="38" t="s">
        <v>27</v>
      </c>
      <c r="O25" s="14">
        <f>E19</f>
        <v>23661120</v>
      </c>
      <c r="P25" s="40" t="s">
        <v>23</v>
      </c>
      <c r="Q25" s="41">
        <f>O25*I25/1000000</f>
        <v>496.88351999999998</v>
      </c>
      <c r="R25" s="38" t="s">
        <v>27</v>
      </c>
      <c r="S25" s="4"/>
      <c r="T25" s="4"/>
      <c r="U25" s="4"/>
      <c r="V25" s="4"/>
    </row>
    <row r="26" spans="1:22" x14ac:dyDescent="0.25">
      <c r="A26" s="36"/>
      <c r="B26" s="85" t="s">
        <v>14</v>
      </c>
      <c r="C26" s="85">
        <v>80</v>
      </c>
      <c r="D26" s="90" t="s">
        <v>25</v>
      </c>
      <c r="E26" s="92">
        <v>5</v>
      </c>
      <c r="F26" s="90" t="s">
        <v>25</v>
      </c>
      <c r="G26" s="15">
        <v>105</v>
      </c>
      <c r="H26" s="15" t="s">
        <v>11</v>
      </c>
      <c r="I26" s="39"/>
      <c r="J26" s="38"/>
      <c r="K26" s="14"/>
      <c r="L26" s="40"/>
      <c r="M26" s="41"/>
      <c r="N26" s="38"/>
      <c r="O26" s="14"/>
      <c r="P26" s="40"/>
      <c r="Q26" s="42"/>
      <c r="R26" s="38"/>
      <c r="S26" s="4"/>
      <c r="T26" s="4"/>
      <c r="U26" s="4"/>
      <c r="V26" s="4"/>
    </row>
    <row r="27" spans="1:22" x14ac:dyDescent="0.25">
      <c r="A27" s="43" t="s">
        <v>2</v>
      </c>
      <c r="B27" s="86" t="s">
        <v>3</v>
      </c>
      <c r="C27" s="86">
        <v>300</v>
      </c>
      <c r="D27" s="93" t="s">
        <v>70</v>
      </c>
      <c r="E27" s="94">
        <v>1.3</v>
      </c>
      <c r="F27" s="93" t="s">
        <v>70</v>
      </c>
      <c r="G27" s="45">
        <v>105</v>
      </c>
      <c r="H27" s="45" t="s">
        <v>11</v>
      </c>
      <c r="I27" s="46">
        <f t="shared" ref="I27:I32" si="0">G27*C27/1000</f>
        <v>31.5</v>
      </c>
      <c r="J27" s="47" t="s">
        <v>26</v>
      </c>
      <c r="K27" s="48">
        <f>K25</f>
        <v>9085440</v>
      </c>
      <c r="L27" s="49" t="s">
        <v>23</v>
      </c>
      <c r="M27" s="50">
        <f>K27*I27/1000000</f>
        <v>286.19135999999997</v>
      </c>
      <c r="N27" s="47" t="s">
        <v>24</v>
      </c>
      <c r="O27" s="48">
        <f>O25</f>
        <v>23661120</v>
      </c>
      <c r="P27" s="49" t="s">
        <v>23</v>
      </c>
      <c r="Q27" s="41">
        <f>O27*I27/1000000</f>
        <v>745.32528000000002</v>
      </c>
      <c r="R27" s="47" t="s">
        <v>24</v>
      </c>
      <c r="S27" s="4"/>
      <c r="T27" s="4"/>
      <c r="U27" s="4"/>
      <c r="V27" s="4"/>
    </row>
    <row r="28" spans="1:22" x14ac:dyDescent="0.25">
      <c r="A28" s="36"/>
      <c r="B28" s="85" t="s">
        <v>4</v>
      </c>
      <c r="C28" s="85">
        <v>20</v>
      </c>
      <c r="D28" s="95" t="s">
        <v>70</v>
      </c>
      <c r="E28" s="96">
        <v>4</v>
      </c>
      <c r="F28" s="95" t="s">
        <v>70</v>
      </c>
      <c r="G28" s="15">
        <v>105</v>
      </c>
      <c r="H28" s="15" t="s">
        <v>11</v>
      </c>
      <c r="I28" s="39">
        <f t="shared" si="0"/>
        <v>2.1</v>
      </c>
      <c r="J28" s="38" t="s">
        <v>26</v>
      </c>
      <c r="K28" s="14">
        <f>K27</f>
        <v>9085440</v>
      </c>
      <c r="L28" s="40" t="s">
        <v>23</v>
      </c>
      <c r="M28" s="41">
        <f>K28*I28/1000000</f>
        <v>19.079423999999999</v>
      </c>
      <c r="N28" s="38" t="s">
        <v>24</v>
      </c>
      <c r="O28" s="14">
        <f>O27</f>
        <v>23661120</v>
      </c>
      <c r="P28" s="40" t="s">
        <v>23</v>
      </c>
      <c r="Q28" s="41">
        <f>O28*I28/1000000</f>
        <v>49.688352000000002</v>
      </c>
      <c r="R28" s="38" t="s">
        <v>24</v>
      </c>
      <c r="S28" s="4"/>
      <c r="T28" s="4"/>
      <c r="U28" s="4"/>
      <c r="V28" s="4"/>
    </row>
    <row r="29" spans="1:22" x14ac:dyDescent="0.25">
      <c r="A29" s="51"/>
      <c r="B29" s="87" t="s">
        <v>5</v>
      </c>
      <c r="C29" s="87">
        <v>500</v>
      </c>
      <c r="D29" s="97" t="s">
        <v>70</v>
      </c>
      <c r="E29" s="98">
        <v>15</v>
      </c>
      <c r="F29" s="97" t="s">
        <v>70</v>
      </c>
      <c r="G29" s="53">
        <v>105</v>
      </c>
      <c r="H29" s="53" t="s">
        <v>11</v>
      </c>
      <c r="I29" s="54">
        <f t="shared" si="0"/>
        <v>52.5</v>
      </c>
      <c r="J29" s="55" t="s">
        <v>26</v>
      </c>
      <c r="K29" s="56">
        <f>K28</f>
        <v>9085440</v>
      </c>
      <c r="L29" s="57" t="s">
        <v>23</v>
      </c>
      <c r="M29" s="42">
        <f>K29*I29/1000000</f>
        <v>476.98559999999998</v>
      </c>
      <c r="N29" s="55" t="s">
        <v>24</v>
      </c>
      <c r="O29" s="56">
        <f>O28</f>
        <v>23661120</v>
      </c>
      <c r="P29" s="57" t="s">
        <v>23</v>
      </c>
      <c r="Q29" s="42">
        <f>O29*I29/1000000</f>
        <v>1242.2088000000001</v>
      </c>
      <c r="R29" s="55" t="s">
        <v>24</v>
      </c>
      <c r="S29" s="4"/>
      <c r="T29" s="4"/>
      <c r="U29" s="4"/>
      <c r="V29" s="4"/>
    </row>
    <row r="30" spans="1:22" x14ac:dyDescent="0.25">
      <c r="A30" s="43" t="s">
        <v>6</v>
      </c>
      <c r="B30" s="86" t="s">
        <v>7</v>
      </c>
      <c r="C30" s="86">
        <v>59</v>
      </c>
      <c r="D30" s="99" t="s">
        <v>10</v>
      </c>
      <c r="E30" s="100">
        <v>10</v>
      </c>
      <c r="F30" s="101" t="s">
        <v>10</v>
      </c>
      <c r="G30" s="44">
        <v>105</v>
      </c>
      <c r="H30" s="47" t="s">
        <v>11</v>
      </c>
      <c r="I30" s="58">
        <f t="shared" si="0"/>
        <v>6.1950000000000003</v>
      </c>
      <c r="J30" s="45" t="s">
        <v>12</v>
      </c>
      <c r="K30" s="59">
        <f>K29</f>
        <v>9085440</v>
      </c>
      <c r="L30" s="60" t="s">
        <v>23</v>
      </c>
      <c r="M30" s="61">
        <f>K30*I30/1000000</f>
        <v>56.284300800000004</v>
      </c>
      <c r="N30" s="45" t="s">
        <v>27</v>
      </c>
      <c r="O30" s="59">
        <f>O29</f>
        <v>23661120</v>
      </c>
      <c r="P30" s="60" t="s">
        <v>23</v>
      </c>
      <c r="Q30" s="61">
        <f>O30*I30/1000000</f>
        <v>146.5806384</v>
      </c>
      <c r="R30" s="47" t="s">
        <v>27</v>
      </c>
      <c r="S30" s="4"/>
      <c r="T30" s="4"/>
      <c r="U30" s="4"/>
      <c r="V30" s="4"/>
    </row>
    <row r="31" spans="1:22" x14ac:dyDescent="0.25">
      <c r="A31" s="36"/>
      <c r="B31" s="88" t="s">
        <v>8</v>
      </c>
      <c r="C31" s="85">
        <v>5</v>
      </c>
      <c r="D31" s="90" t="s">
        <v>10</v>
      </c>
      <c r="E31" s="91"/>
      <c r="F31" s="91"/>
      <c r="G31" s="37">
        <v>105</v>
      </c>
      <c r="H31" s="38" t="s">
        <v>11</v>
      </c>
      <c r="I31" s="62">
        <f t="shared" si="0"/>
        <v>0.52500000000000002</v>
      </c>
      <c r="J31" s="15" t="s">
        <v>12</v>
      </c>
      <c r="K31" s="63">
        <f>K30</f>
        <v>9085440</v>
      </c>
      <c r="L31" s="64" t="s">
        <v>23</v>
      </c>
      <c r="M31" s="65">
        <f>K31*I31/1000</f>
        <v>4769.8559999999998</v>
      </c>
      <c r="N31" s="15" t="s">
        <v>24</v>
      </c>
      <c r="O31" s="63">
        <f>O30</f>
        <v>23661120</v>
      </c>
      <c r="P31" s="64" t="s">
        <v>23</v>
      </c>
      <c r="Q31" s="65">
        <f>O31*I31/1000</f>
        <v>12422.088</v>
      </c>
      <c r="R31" s="38" t="s">
        <v>24</v>
      </c>
      <c r="S31" s="4"/>
      <c r="T31" s="4"/>
      <c r="U31" s="4"/>
      <c r="V31" s="4"/>
    </row>
    <row r="32" spans="1:22" x14ac:dyDescent="0.25">
      <c r="A32" s="51"/>
      <c r="B32" s="89" t="s">
        <v>63</v>
      </c>
      <c r="C32" s="87">
        <v>27</v>
      </c>
      <c r="D32" s="102" t="s">
        <v>10</v>
      </c>
      <c r="E32" s="89"/>
      <c r="F32" s="89"/>
      <c r="G32" s="52">
        <v>105</v>
      </c>
      <c r="H32" s="55" t="s">
        <v>11</v>
      </c>
      <c r="I32" s="66">
        <f t="shared" si="0"/>
        <v>2.835</v>
      </c>
      <c r="J32" s="53" t="s">
        <v>12</v>
      </c>
      <c r="K32" s="67">
        <f>K31</f>
        <v>9085440</v>
      </c>
      <c r="L32" s="68" t="s">
        <v>23</v>
      </c>
      <c r="M32" s="69">
        <f>K32*I32/1000</f>
        <v>25757.222399999999</v>
      </c>
      <c r="N32" s="53" t="s">
        <v>24</v>
      </c>
      <c r="O32" s="67">
        <f>O31</f>
        <v>23661120</v>
      </c>
      <c r="P32" s="68" t="s">
        <v>23</v>
      </c>
      <c r="Q32" s="69">
        <f>O32*I32/1000</f>
        <v>67079.275199999989</v>
      </c>
      <c r="R32" s="55" t="s">
        <v>24</v>
      </c>
      <c r="S32" s="4"/>
      <c r="T32" s="4"/>
      <c r="U32" s="4"/>
      <c r="V32" s="4"/>
    </row>
    <row r="33" spans="1:2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3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3" t="s">
        <v>60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4"/>
      <c r="B36" s="4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4"/>
      <c r="B37" s="4" t="s">
        <v>62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3">
    <mergeCell ref="A19:B19"/>
    <mergeCell ref="A8:B8"/>
    <mergeCell ref="F8:G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Q24:R24"/>
    <mergeCell ref="A20:B20"/>
    <mergeCell ref="K23:N23"/>
    <mergeCell ref="O23:R23"/>
    <mergeCell ref="C24:D24"/>
    <mergeCell ref="E24:F24"/>
    <mergeCell ref="G24:H24"/>
    <mergeCell ref="I24:J24"/>
    <mergeCell ref="K24:L24"/>
    <mergeCell ref="M24:N24"/>
    <mergeCell ref="O24:P24"/>
  </mergeCells>
  <pageMargins left="0.39370078740157483" right="0.59055118110236227" top="0.59055118110236227" bottom="0.74803149606299213" header="0.31496062992125984" footer="0.31496062992125984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tabSelected="1" workbookViewId="0">
      <selection activeCell="O18" sqref="O18"/>
    </sheetView>
  </sheetViews>
  <sheetFormatPr defaultRowHeight="15" x14ac:dyDescent="0.25"/>
  <cols>
    <col min="1" max="1" width="15.140625" customWidth="1"/>
    <col min="2" max="2" width="17" customWidth="1"/>
    <col min="3" max="3" width="12.5703125" customWidth="1"/>
    <col min="4" max="4" width="5.42578125" bestFit="1" customWidth="1"/>
    <col min="5" max="5" width="13.42578125" customWidth="1"/>
    <col min="6" max="6" width="5.42578125" customWidth="1"/>
    <col min="7" max="7" width="6.42578125" customWidth="1"/>
    <col min="8" max="8" width="4" customWidth="1"/>
    <col min="9" max="9" width="6.28515625" customWidth="1"/>
    <col min="10" max="10" width="3.7109375" customWidth="1"/>
    <col min="11" max="11" width="11" customWidth="1"/>
    <col min="12" max="12" width="4.85546875" bestFit="1" customWidth="1"/>
    <col min="13" max="13" width="9.140625" customWidth="1"/>
    <col min="14" max="14" width="5.28515625" customWidth="1"/>
    <col min="15" max="15" width="11.140625" bestFit="1" customWidth="1"/>
    <col min="16" max="16" width="4.42578125" customWidth="1"/>
    <col min="17" max="17" width="10.140625" customWidth="1"/>
    <col min="18" max="18" width="5.5703125" customWidth="1"/>
  </cols>
  <sheetData>
    <row r="1" spans="1:22" ht="18.75" x14ac:dyDescent="0.3">
      <c r="A1" s="70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" t="s">
        <v>68</v>
      </c>
      <c r="O1" s="4"/>
      <c r="P1" s="4"/>
      <c r="Q1" s="4"/>
      <c r="R1" s="4"/>
      <c r="S1" s="4"/>
      <c r="T1" s="4"/>
      <c r="U1" s="4"/>
      <c r="V1" s="4"/>
    </row>
    <row r="2" spans="1:2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54</v>
      </c>
      <c r="O3" s="5"/>
      <c r="Q3" s="6">
        <v>21507700</v>
      </c>
      <c r="R3" s="4"/>
      <c r="S3" s="4"/>
      <c r="T3" s="4"/>
      <c r="U3" s="4"/>
      <c r="V3" s="4"/>
    </row>
    <row r="4" spans="1:2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50</v>
      </c>
      <c r="O4" s="4"/>
      <c r="Q4" s="7">
        <v>4391700</v>
      </c>
      <c r="R4" s="4"/>
      <c r="S4" s="4"/>
      <c r="T4" s="4"/>
      <c r="U4" s="4"/>
      <c r="V4" s="4"/>
    </row>
    <row r="5" spans="1:22" x14ac:dyDescent="0.25">
      <c r="A5" s="4" t="s">
        <v>61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51</v>
      </c>
      <c r="O5" s="4"/>
      <c r="Q5" s="7">
        <v>4000000</v>
      </c>
      <c r="R5" s="4"/>
      <c r="S5" s="4"/>
      <c r="T5" s="4"/>
      <c r="U5" s="4"/>
      <c r="V5" s="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 t="s">
        <v>32</v>
      </c>
      <c r="O6" s="4"/>
      <c r="Q6" s="8">
        <v>2066000</v>
      </c>
      <c r="R6" s="4"/>
      <c r="S6" s="4"/>
      <c r="T6" s="4"/>
      <c r="U6" s="9"/>
      <c r="V6" s="4"/>
    </row>
    <row r="7" spans="1:22" x14ac:dyDescent="0.25">
      <c r="A7" s="4"/>
      <c r="B7" s="4"/>
      <c r="C7" s="4" t="s">
        <v>0</v>
      </c>
      <c r="D7" s="4"/>
      <c r="E7" s="4" t="s">
        <v>1</v>
      </c>
      <c r="F7" s="4"/>
      <c r="G7" s="4"/>
      <c r="H7" s="4"/>
      <c r="I7" s="4"/>
      <c r="J7" s="4"/>
      <c r="K7" s="4"/>
      <c r="L7" s="4"/>
      <c r="M7" s="4"/>
      <c r="N7" s="4" t="s">
        <v>56</v>
      </c>
      <c r="O7" s="4"/>
      <c r="Q7" s="8">
        <v>2880600</v>
      </c>
      <c r="R7" s="4"/>
      <c r="S7" s="4"/>
      <c r="T7" s="4"/>
      <c r="U7" s="4"/>
      <c r="V7" s="4"/>
    </row>
    <row r="8" spans="1:22" x14ac:dyDescent="0.25">
      <c r="A8" s="115" t="s">
        <v>30</v>
      </c>
      <c r="B8" s="116"/>
      <c r="C8" s="78" t="s">
        <v>54</v>
      </c>
      <c r="D8" s="10"/>
      <c r="E8" s="11"/>
      <c r="F8" s="117"/>
      <c r="G8" s="117"/>
      <c r="H8" s="5"/>
      <c r="I8" s="5"/>
      <c r="J8" s="5"/>
      <c r="K8" s="4"/>
      <c r="L8" s="5"/>
      <c r="M8" s="4"/>
      <c r="N8" s="5" t="s">
        <v>66</v>
      </c>
      <c r="O8" s="5"/>
      <c r="Q8" s="6">
        <v>507700</v>
      </c>
      <c r="R8" s="4"/>
      <c r="S8" s="4"/>
      <c r="T8" s="4"/>
      <c r="U8" s="4"/>
      <c r="V8" s="4"/>
    </row>
    <row r="9" spans="1:22" x14ac:dyDescent="0.25">
      <c r="A9" s="118" t="s">
        <v>15</v>
      </c>
      <c r="B9" s="119"/>
      <c r="C9" s="79">
        <v>21507700</v>
      </c>
      <c r="D9" s="12"/>
      <c r="E9" s="13"/>
      <c r="F9" s="14" t="s">
        <v>33</v>
      </c>
      <c r="G9" s="15"/>
      <c r="H9" s="5"/>
      <c r="I9" s="5"/>
      <c r="J9" s="5"/>
      <c r="K9" s="5"/>
      <c r="L9" s="5"/>
      <c r="M9" s="4"/>
      <c r="N9" s="5" t="s">
        <v>53</v>
      </c>
      <c r="O9" s="4"/>
      <c r="Q9" s="6">
        <v>1728900</v>
      </c>
      <c r="R9" s="4"/>
      <c r="S9" s="4"/>
      <c r="T9" s="4"/>
      <c r="U9" s="4"/>
      <c r="V9" s="4"/>
    </row>
    <row r="10" spans="1:22" x14ac:dyDescent="0.25">
      <c r="A10" s="120" t="s">
        <v>38</v>
      </c>
      <c r="B10" s="121"/>
      <c r="C10" s="16">
        <v>0.6</v>
      </c>
      <c r="D10" s="17"/>
      <c r="E10" s="18"/>
      <c r="F10" s="15" t="s">
        <v>67</v>
      </c>
      <c r="G10" s="15"/>
      <c r="H10" s="2"/>
      <c r="I10" s="5"/>
      <c r="J10" s="5"/>
      <c r="K10" s="5"/>
      <c r="L10" s="5"/>
      <c r="M10" s="4"/>
      <c r="N10" s="4" t="s">
        <v>52</v>
      </c>
      <c r="O10" s="4"/>
      <c r="Q10" s="7">
        <v>1225200</v>
      </c>
      <c r="R10" s="4"/>
      <c r="S10" s="4"/>
      <c r="T10" s="4"/>
      <c r="U10" s="4"/>
      <c r="V10" s="4"/>
    </row>
    <row r="11" spans="1:22" ht="15" customHeight="1" x14ac:dyDescent="0.25">
      <c r="A11" s="19" t="s">
        <v>37</v>
      </c>
      <c r="B11" s="20"/>
      <c r="C11" s="21">
        <f>C10*C9</f>
        <v>12904620</v>
      </c>
      <c r="D11" s="22"/>
      <c r="E11" s="21"/>
      <c r="F11" s="15" t="s">
        <v>40</v>
      </c>
      <c r="G11" s="15"/>
      <c r="H11" s="2"/>
      <c r="I11" s="5"/>
      <c r="J11" s="5"/>
      <c r="K11" s="5"/>
      <c r="L11" s="5"/>
      <c r="M11" s="4"/>
      <c r="N11" s="5" t="s">
        <v>65</v>
      </c>
      <c r="O11" s="5"/>
      <c r="Q11" s="6">
        <v>356600</v>
      </c>
      <c r="R11" s="4"/>
      <c r="S11" s="4"/>
      <c r="T11" s="4"/>
      <c r="U11" s="4"/>
      <c r="V11" s="4"/>
    </row>
    <row r="12" spans="1:22" x14ac:dyDescent="0.25">
      <c r="A12" s="120" t="s">
        <v>16</v>
      </c>
      <c r="B12" s="121"/>
      <c r="C12" s="16">
        <v>10.4</v>
      </c>
      <c r="D12" s="17"/>
      <c r="E12" s="16">
        <v>20.12</v>
      </c>
      <c r="F12" s="15" t="s">
        <v>72</v>
      </c>
      <c r="G12" s="15"/>
      <c r="H12" s="2"/>
      <c r="I12" s="5"/>
      <c r="J12" s="5"/>
      <c r="K12" s="5"/>
      <c r="L12" s="5"/>
      <c r="M12" s="5"/>
      <c r="N12" s="4" t="s">
        <v>73</v>
      </c>
      <c r="O12" s="4"/>
      <c r="P12" s="4"/>
      <c r="Q12" s="7">
        <v>211700</v>
      </c>
      <c r="R12" s="4"/>
      <c r="S12" s="4"/>
      <c r="T12" s="4"/>
      <c r="U12" s="4"/>
      <c r="V12" s="4"/>
    </row>
    <row r="13" spans="1:22" x14ac:dyDescent="0.25">
      <c r="A13" s="115" t="s">
        <v>39</v>
      </c>
      <c r="B13" s="116"/>
      <c r="C13" s="21">
        <f>C12*C11</f>
        <v>134208048</v>
      </c>
      <c r="D13" s="22"/>
      <c r="E13" s="21">
        <f>C11*E12</f>
        <v>259640954.40000001</v>
      </c>
      <c r="F13" s="15" t="s">
        <v>59</v>
      </c>
      <c r="G13" s="15"/>
      <c r="H13" s="2"/>
      <c r="I13" s="5"/>
      <c r="J13" s="5"/>
      <c r="K13" s="5"/>
      <c r="L13" s="5"/>
      <c r="M13" s="5"/>
      <c r="N13" s="4" t="s">
        <v>74</v>
      </c>
      <c r="O13" s="4"/>
      <c r="P13" s="4"/>
      <c r="Q13" s="7">
        <v>120600</v>
      </c>
      <c r="R13" s="4"/>
      <c r="S13" s="4"/>
      <c r="T13" s="4"/>
      <c r="U13" s="4"/>
      <c r="V13" s="4"/>
    </row>
    <row r="14" spans="1:22" x14ac:dyDescent="0.25">
      <c r="A14" s="120" t="s">
        <v>17</v>
      </c>
      <c r="B14" s="121"/>
      <c r="C14" s="23">
        <v>0.48</v>
      </c>
      <c r="D14" s="24"/>
      <c r="E14" s="23">
        <v>0.3</v>
      </c>
      <c r="F14" s="2" t="s">
        <v>69</v>
      </c>
      <c r="G14" s="15"/>
      <c r="H14" s="4"/>
      <c r="I14" s="5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122" t="s">
        <v>41</v>
      </c>
      <c r="B15" s="123"/>
      <c r="C15" s="25">
        <f>C14*C13</f>
        <v>64419863.039999999</v>
      </c>
      <c r="D15" s="26"/>
      <c r="E15" s="25">
        <f>E14*E13</f>
        <v>77892286.319999993</v>
      </c>
      <c r="F15" s="14" t="s">
        <v>18</v>
      </c>
      <c r="G15" s="15"/>
      <c r="H15" s="2"/>
      <c r="I15" s="5"/>
      <c r="J15" s="5"/>
      <c r="K15" s="5"/>
      <c r="L15" s="5"/>
      <c r="M15" s="5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124" t="s">
        <v>19</v>
      </c>
      <c r="B16" s="125"/>
      <c r="C16" s="27">
        <f>1-C14</f>
        <v>0.52</v>
      </c>
      <c r="D16" s="28"/>
      <c r="E16" s="84">
        <f>1-E14</f>
        <v>0.7</v>
      </c>
      <c r="F16" s="29"/>
      <c r="G16" s="15"/>
      <c r="H16" s="2"/>
      <c r="I16" s="5"/>
      <c r="J16" s="5"/>
      <c r="K16" s="5"/>
      <c r="L16" s="5"/>
      <c r="M16" s="5"/>
      <c r="N16" s="4"/>
      <c r="O16" s="4"/>
      <c r="P16" s="4"/>
      <c r="Q16" s="4"/>
      <c r="R16" s="4"/>
      <c r="S16" s="4"/>
      <c r="T16" s="4"/>
      <c r="U16" s="4"/>
      <c r="V16" s="4"/>
    </row>
    <row r="17" spans="1:22" ht="15" customHeight="1" x14ac:dyDescent="0.25">
      <c r="A17" s="115" t="s">
        <v>20</v>
      </c>
      <c r="B17" s="116"/>
      <c r="C17" s="13">
        <f>C9*C10*C12*C16</f>
        <v>69788184.960000008</v>
      </c>
      <c r="D17" s="12"/>
      <c r="E17" s="13">
        <f>C9*C10*E12*E16</f>
        <v>181748668.07999998</v>
      </c>
      <c r="F17" s="14" t="s">
        <v>18</v>
      </c>
      <c r="G17" s="15"/>
      <c r="H17" s="2"/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  <c r="V17" s="4"/>
    </row>
    <row r="18" spans="1:22" x14ac:dyDescent="0.25">
      <c r="A18" s="120" t="s">
        <v>21</v>
      </c>
      <c r="B18" s="121"/>
      <c r="C18" s="23">
        <v>0.7</v>
      </c>
      <c r="D18" s="24"/>
      <c r="E18" s="23">
        <v>0.7</v>
      </c>
      <c r="F18" s="2" t="s">
        <v>34</v>
      </c>
      <c r="G18" s="15"/>
      <c r="H18" s="4"/>
      <c r="I18" s="5"/>
      <c r="J18" s="5"/>
      <c r="K18" s="5"/>
      <c r="L18" s="5"/>
      <c r="M18" s="5"/>
      <c r="N18" s="5"/>
      <c r="O18" s="5"/>
      <c r="P18" s="4"/>
      <c r="Q18" s="4"/>
      <c r="R18" s="4"/>
      <c r="S18" s="4"/>
      <c r="T18" s="4"/>
      <c r="U18" s="4"/>
      <c r="V18" s="4"/>
    </row>
    <row r="19" spans="1:22" x14ac:dyDescent="0.25">
      <c r="A19" s="113" t="s">
        <v>22</v>
      </c>
      <c r="B19" s="114"/>
      <c r="C19" s="30">
        <f>C18*C17</f>
        <v>48851729.472000003</v>
      </c>
      <c r="D19" s="8"/>
      <c r="E19" s="30">
        <f>E18*E17</f>
        <v>127224067.65599997</v>
      </c>
      <c r="F19" s="14" t="s">
        <v>18</v>
      </c>
      <c r="G19" s="15"/>
      <c r="H19" s="2"/>
      <c r="I19" s="5"/>
      <c r="J19" s="5"/>
      <c r="K19" s="5"/>
      <c r="L19" s="5"/>
      <c r="M19" s="5"/>
      <c r="N19" s="5"/>
      <c r="O19" s="5"/>
      <c r="P19" s="4"/>
      <c r="Q19" s="4"/>
      <c r="R19" s="4"/>
      <c r="S19" s="4"/>
      <c r="T19" s="4"/>
      <c r="U19" s="4"/>
      <c r="V19" s="4"/>
    </row>
    <row r="20" spans="1:22" ht="30.75" customHeight="1" x14ac:dyDescent="0.25">
      <c r="A20" s="105" t="s">
        <v>35</v>
      </c>
      <c r="B20" s="106"/>
      <c r="C20" s="31">
        <v>105</v>
      </c>
      <c r="D20" s="32"/>
      <c r="E20" s="31">
        <v>105</v>
      </c>
      <c r="F20" s="14" t="s">
        <v>71</v>
      </c>
      <c r="G20" s="15"/>
      <c r="H20" s="2"/>
      <c r="I20" s="5"/>
      <c r="J20" s="5"/>
      <c r="K20" s="5"/>
      <c r="L20" s="5"/>
      <c r="M20" s="5"/>
      <c r="N20" s="5"/>
      <c r="O20" s="5"/>
      <c r="P20" s="4"/>
      <c r="Q20" s="4"/>
      <c r="R20" s="4"/>
      <c r="S20" s="4"/>
      <c r="T20" s="4"/>
      <c r="U20" s="4"/>
      <c r="V20" s="4"/>
    </row>
    <row r="21" spans="1:22" ht="16.5" x14ac:dyDescent="0.3">
      <c r="A21" s="71" t="s">
        <v>49</v>
      </c>
      <c r="B21" s="33"/>
      <c r="C21" s="34">
        <f>C19*C20</f>
        <v>5129431594.5600004</v>
      </c>
      <c r="D21" s="8"/>
      <c r="E21" s="80">
        <f>E19*E20</f>
        <v>13358527103.879997</v>
      </c>
      <c r="F21" s="14" t="s">
        <v>55</v>
      </c>
      <c r="G21" s="81">
        <f>E21/1000000000</f>
        <v>13.358527103879997</v>
      </c>
      <c r="H21" s="82" t="s">
        <v>64</v>
      </c>
      <c r="I21" s="83"/>
      <c r="J21" s="5"/>
      <c r="K21" s="5"/>
      <c r="L21" s="5"/>
      <c r="M21" s="5"/>
      <c r="N21" s="5"/>
      <c r="O21" s="5"/>
      <c r="P21" s="4"/>
      <c r="Q21" s="4"/>
      <c r="R21" s="4"/>
      <c r="S21" s="4"/>
      <c r="T21" s="4"/>
      <c r="U21" s="4"/>
      <c r="V21" s="4"/>
    </row>
    <row r="22" spans="1:2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5"/>
      <c r="O22" s="5"/>
      <c r="P22" s="4"/>
      <c r="Q22" s="4"/>
      <c r="R22" s="4"/>
      <c r="S22" s="4"/>
      <c r="T22" s="4"/>
      <c r="U22" s="4"/>
      <c r="V22" s="4"/>
    </row>
    <row r="23" spans="1:2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107" t="s">
        <v>57</v>
      </c>
      <c r="L23" s="108"/>
      <c r="M23" s="108"/>
      <c r="N23" s="109"/>
      <c r="O23" s="107" t="s">
        <v>58</v>
      </c>
      <c r="P23" s="110"/>
      <c r="Q23" s="110"/>
      <c r="R23" s="111"/>
      <c r="S23" s="4"/>
      <c r="T23" s="4"/>
      <c r="U23" s="4"/>
      <c r="V23" s="4"/>
    </row>
    <row r="24" spans="1:22" ht="30" customHeight="1" x14ac:dyDescent="0.25">
      <c r="A24" s="35" t="s">
        <v>47</v>
      </c>
      <c r="B24" s="126" t="s">
        <v>31</v>
      </c>
      <c r="C24" s="127" t="s">
        <v>46</v>
      </c>
      <c r="D24" s="128"/>
      <c r="E24" s="127" t="s">
        <v>48</v>
      </c>
      <c r="F24" s="128"/>
      <c r="G24" s="103" t="s">
        <v>45</v>
      </c>
      <c r="H24" s="104"/>
      <c r="I24" s="103" t="s">
        <v>42</v>
      </c>
      <c r="J24" s="104"/>
      <c r="K24" s="112" t="s">
        <v>44</v>
      </c>
      <c r="L24" s="112"/>
      <c r="M24" s="103" t="s">
        <v>43</v>
      </c>
      <c r="N24" s="104"/>
      <c r="O24" s="112" t="s">
        <v>44</v>
      </c>
      <c r="P24" s="112"/>
      <c r="Q24" s="103" t="s">
        <v>43</v>
      </c>
      <c r="R24" s="104"/>
      <c r="S24" s="4"/>
      <c r="T24" s="4"/>
      <c r="U24" s="4"/>
      <c r="V24" s="4"/>
    </row>
    <row r="25" spans="1:22" x14ac:dyDescent="0.25">
      <c r="A25" s="36" t="s">
        <v>13</v>
      </c>
      <c r="B25" s="85" t="s">
        <v>9</v>
      </c>
      <c r="C25" s="85">
        <v>200</v>
      </c>
      <c r="D25" s="90" t="s">
        <v>10</v>
      </c>
      <c r="E25" s="91">
        <v>20</v>
      </c>
      <c r="F25" s="90" t="s">
        <v>10</v>
      </c>
      <c r="G25" s="14">
        <f>C20</f>
        <v>105</v>
      </c>
      <c r="H25" s="15" t="s">
        <v>11</v>
      </c>
      <c r="I25" s="39">
        <f>G25*C25/1000</f>
        <v>21</v>
      </c>
      <c r="J25" s="38" t="s">
        <v>12</v>
      </c>
      <c r="K25" s="14">
        <f>C19</f>
        <v>48851729.472000003</v>
      </c>
      <c r="L25" s="40" t="s">
        <v>23</v>
      </c>
      <c r="M25" s="41">
        <f>K25*I25/1000000</f>
        <v>1025.886318912</v>
      </c>
      <c r="N25" s="38" t="s">
        <v>27</v>
      </c>
      <c r="O25" s="14">
        <f>E19</f>
        <v>127224067.65599997</v>
      </c>
      <c r="P25" s="40" t="s">
        <v>23</v>
      </c>
      <c r="Q25" s="41">
        <f>O25*I25/1000000</f>
        <v>2671.7054207759998</v>
      </c>
      <c r="R25" s="38" t="s">
        <v>27</v>
      </c>
      <c r="S25" s="4"/>
      <c r="T25" s="4"/>
      <c r="U25" s="4"/>
      <c r="V25" s="4"/>
    </row>
    <row r="26" spans="1:22" x14ac:dyDescent="0.25">
      <c r="A26" s="36"/>
      <c r="B26" s="85" t="s">
        <v>14</v>
      </c>
      <c r="C26" s="85">
        <v>80</v>
      </c>
      <c r="D26" s="90" t="s">
        <v>25</v>
      </c>
      <c r="E26" s="129">
        <v>5</v>
      </c>
      <c r="F26" s="90" t="s">
        <v>25</v>
      </c>
      <c r="G26" s="15">
        <v>105</v>
      </c>
      <c r="H26" s="15" t="s">
        <v>11</v>
      </c>
      <c r="I26" s="39"/>
      <c r="J26" s="38"/>
      <c r="K26" s="14"/>
      <c r="L26" s="40"/>
      <c r="M26" s="41"/>
      <c r="N26" s="38"/>
      <c r="O26" s="14"/>
      <c r="P26" s="40"/>
      <c r="Q26" s="42"/>
      <c r="R26" s="38"/>
      <c r="S26" s="4"/>
      <c r="T26" s="4"/>
      <c r="U26" s="4"/>
      <c r="V26" s="4"/>
    </row>
    <row r="27" spans="1:22" x14ac:dyDescent="0.25">
      <c r="A27" s="43" t="s">
        <v>2</v>
      </c>
      <c r="B27" s="86" t="s">
        <v>3</v>
      </c>
      <c r="C27" s="86">
        <v>300</v>
      </c>
      <c r="D27" s="93" t="s">
        <v>70</v>
      </c>
      <c r="E27" s="94">
        <v>1.3</v>
      </c>
      <c r="F27" s="93" t="s">
        <v>70</v>
      </c>
      <c r="G27" s="45">
        <v>105</v>
      </c>
      <c r="H27" s="45" t="s">
        <v>11</v>
      </c>
      <c r="I27" s="46">
        <f t="shared" ref="I27:I32" si="0">G27*C27/1000</f>
        <v>31.5</v>
      </c>
      <c r="J27" s="47" t="s">
        <v>26</v>
      </c>
      <c r="K27" s="48">
        <f>K25</f>
        <v>48851729.472000003</v>
      </c>
      <c r="L27" s="49" t="s">
        <v>23</v>
      </c>
      <c r="M27" s="50">
        <f>K27*I27/1000000</f>
        <v>1538.8294783680001</v>
      </c>
      <c r="N27" s="47" t="s">
        <v>24</v>
      </c>
      <c r="O27" s="48">
        <f>O25</f>
        <v>127224067.65599997</v>
      </c>
      <c r="P27" s="49" t="s">
        <v>23</v>
      </c>
      <c r="Q27" s="41">
        <f>O27*I27/1000000</f>
        <v>4007.558131163999</v>
      </c>
      <c r="R27" s="47" t="s">
        <v>24</v>
      </c>
      <c r="S27" s="4"/>
      <c r="T27" s="4"/>
      <c r="U27" s="4"/>
      <c r="V27" s="4"/>
    </row>
    <row r="28" spans="1:22" x14ac:dyDescent="0.25">
      <c r="A28" s="36"/>
      <c r="B28" s="85" t="s">
        <v>4</v>
      </c>
      <c r="C28" s="85">
        <v>20</v>
      </c>
      <c r="D28" s="95" t="s">
        <v>70</v>
      </c>
      <c r="E28" s="96">
        <v>4</v>
      </c>
      <c r="F28" s="95" t="s">
        <v>70</v>
      </c>
      <c r="G28" s="15">
        <v>105</v>
      </c>
      <c r="H28" s="15" t="s">
        <v>11</v>
      </c>
      <c r="I28" s="39">
        <f t="shared" si="0"/>
        <v>2.1</v>
      </c>
      <c r="J28" s="38" t="s">
        <v>26</v>
      </c>
      <c r="K28" s="14">
        <f>K27</f>
        <v>48851729.472000003</v>
      </c>
      <c r="L28" s="40" t="s">
        <v>23</v>
      </c>
      <c r="M28" s="41">
        <f>K28*I28/1000000</f>
        <v>102.58863189120001</v>
      </c>
      <c r="N28" s="38" t="s">
        <v>24</v>
      </c>
      <c r="O28" s="14">
        <f>O27</f>
        <v>127224067.65599997</v>
      </c>
      <c r="P28" s="40" t="s">
        <v>23</v>
      </c>
      <c r="Q28" s="41">
        <f>O28*I28/1000000</f>
        <v>267.17054207759992</v>
      </c>
      <c r="R28" s="38" t="s">
        <v>24</v>
      </c>
      <c r="S28" s="4"/>
      <c r="T28" s="4"/>
      <c r="U28" s="4"/>
      <c r="V28" s="4"/>
    </row>
    <row r="29" spans="1:22" x14ac:dyDescent="0.25">
      <c r="A29" s="51"/>
      <c r="B29" s="87" t="s">
        <v>5</v>
      </c>
      <c r="C29" s="87">
        <v>500</v>
      </c>
      <c r="D29" s="97" t="s">
        <v>70</v>
      </c>
      <c r="E29" s="98">
        <v>15</v>
      </c>
      <c r="F29" s="97" t="s">
        <v>70</v>
      </c>
      <c r="G29" s="53">
        <v>105</v>
      </c>
      <c r="H29" s="53" t="s">
        <v>11</v>
      </c>
      <c r="I29" s="54">
        <f t="shared" si="0"/>
        <v>52.5</v>
      </c>
      <c r="J29" s="55" t="s">
        <v>26</v>
      </c>
      <c r="K29" s="56">
        <f>K28</f>
        <v>48851729.472000003</v>
      </c>
      <c r="L29" s="57" t="s">
        <v>23</v>
      </c>
      <c r="M29" s="42">
        <f>K29*I29/1000000</f>
        <v>2564.7157972800001</v>
      </c>
      <c r="N29" s="55" t="s">
        <v>24</v>
      </c>
      <c r="O29" s="56">
        <f>O28</f>
        <v>127224067.65599997</v>
      </c>
      <c r="P29" s="57" t="s">
        <v>23</v>
      </c>
      <c r="Q29" s="42">
        <f>O29*I29/1000000</f>
        <v>6679.2635519399983</v>
      </c>
      <c r="R29" s="55" t="s">
        <v>24</v>
      </c>
      <c r="S29" s="4"/>
      <c r="T29" s="4"/>
      <c r="U29" s="4"/>
      <c r="V29" s="4"/>
    </row>
    <row r="30" spans="1:22" x14ac:dyDescent="0.25">
      <c r="A30" s="43" t="s">
        <v>6</v>
      </c>
      <c r="B30" s="86" t="s">
        <v>7</v>
      </c>
      <c r="C30" s="86">
        <v>59</v>
      </c>
      <c r="D30" s="99" t="s">
        <v>10</v>
      </c>
      <c r="E30" s="130">
        <v>10</v>
      </c>
      <c r="F30" s="99" t="s">
        <v>10</v>
      </c>
      <c r="G30" s="44">
        <v>105</v>
      </c>
      <c r="H30" s="47" t="s">
        <v>11</v>
      </c>
      <c r="I30" s="58">
        <f t="shared" si="0"/>
        <v>6.1950000000000003</v>
      </c>
      <c r="J30" s="45" t="s">
        <v>12</v>
      </c>
      <c r="K30" s="59">
        <f>K29</f>
        <v>48851729.472000003</v>
      </c>
      <c r="L30" s="60" t="s">
        <v>23</v>
      </c>
      <c r="M30" s="61">
        <f>K30*I30/1000000</f>
        <v>302.63646407904002</v>
      </c>
      <c r="N30" s="45" t="s">
        <v>27</v>
      </c>
      <c r="O30" s="59">
        <f>O29</f>
        <v>127224067.65599997</v>
      </c>
      <c r="P30" s="60" t="s">
        <v>23</v>
      </c>
      <c r="Q30" s="61">
        <f>O30*I30/1000000</f>
        <v>788.15309912891985</v>
      </c>
      <c r="R30" s="47" t="s">
        <v>27</v>
      </c>
      <c r="S30" s="4"/>
      <c r="T30" s="4"/>
      <c r="U30" s="4"/>
      <c r="V30" s="4"/>
    </row>
    <row r="31" spans="1:22" x14ac:dyDescent="0.25">
      <c r="A31" s="36"/>
      <c r="B31" s="88" t="s">
        <v>8</v>
      </c>
      <c r="C31" s="85">
        <v>5</v>
      </c>
      <c r="D31" s="90" t="s">
        <v>10</v>
      </c>
      <c r="E31" s="91"/>
      <c r="F31" s="90"/>
      <c r="G31" s="37">
        <v>105</v>
      </c>
      <c r="H31" s="38" t="s">
        <v>11</v>
      </c>
      <c r="I31" s="62">
        <f t="shared" si="0"/>
        <v>0.52500000000000002</v>
      </c>
      <c r="J31" s="15" t="s">
        <v>12</v>
      </c>
      <c r="K31" s="63">
        <f>K30</f>
        <v>48851729.472000003</v>
      </c>
      <c r="L31" s="64" t="s">
        <v>23</v>
      </c>
      <c r="M31" s="65">
        <f>K31*I31/1000</f>
        <v>25647.1579728</v>
      </c>
      <c r="N31" s="15" t="s">
        <v>24</v>
      </c>
      <c r="O31" s="63">
        <f>O30</f>
        <v>127224067.65599997</v>
      </c>
      <c r="P31" s="64" t="s">
        <v>23</v>
      </c>
      <c r="Q31" s="65">
        <f>O31*I31/1000</f>
        <v>66792.635519399992</v>
      </c>
      <c r="R31" s="38" t="s">
        <v>24</v>
      </c>
      <c r="S31" s="4"/>
      <c r="T31" s="4"/>
      <c r="U31" s="4"/>
      <c r="V31" s="4"/>
    </row>
    <row r="32" spans="1:22" x14ac:dyDescent="0.25">
      <c r="A32" s="51"/>
      <c r="B32" s="89" t="s">
        <v>63</v>
      </c>
      <c r="C32" s="87">
        <v>27</v>
      </c>
      <c r="D32" s="102" t="s">
        <v>10</v>
      </c>
      <c r="E32" s="89"/>
      <c r="F32" s="102"/>
      <c r="G32" s="52">
        <v>105</v>
      </c>
      <c r="H32" s="55" t="s">
        <v>11</v>
      </c>
      <c r="I32" s="66">
        <f t="shared" si="0"/>
        <v>2.835</v>
      </c>
      <c r="J32" s="53" t="s">
        <v>12</v>
      </c>
      <c r="K32" s="67">
        <f>K31</f>
        <v>48851729.472000003</v>
      </c>
      <c r="L32" s="68" t="s">
        <v>23</v>
      </c>
      <c r="M32" s="69">
        <f>K32*I32/1000</f>
        <v>138494.65305312001</v>
      </c>
      <c r="N32" s="53" t="s">
        <v>24</v>
      </c>
      <c r="O32" s="67">
        <f>O31</f>
        <v>127224067.65599997</v>
      </c>
      <c r="P32" s="68" t="s">
        <v>23</v>
      </c>
      <c r="Q32" s="69">
        <f>O32*I32/1000</f>
        <v>360680.23180475994</v>
      </c>
      <c r="R32" s="55" t="s">
        <v>24</v>
      </c>
      <c r="S32" s="4"/>
      <c r="T32" s="4"/>
      <c r="U32" s="4"/>
      <c r="V32" s="4"/>
    </row>
    <row r="33" spans="1:2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3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3" t="s">
        <v>60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4"/>
      <c r="B36" s="4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4"/>
      <c r="B37" s="4" t="s">
        <v>62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3">
    <mergeCell ref="F8:G8"/>
    <mergeCell ref="K23:N23"/>
    <mergeCell ref="A16:B16"/>
    <mergeCell ref="A17:B17"/>
    <mergeCell ref="A18:B18"/>
    <mergeCell ref="A8:B8"/>
    <mergeCell ref="A9:B9"/>
    <mergeCell ref="A15:B15"/>
    <mergeCell ref="A13:B13"/>
    <mergeCell ref="A14:B14"/>
    <mergeCell ref="A10:B10"/>
    <mergeCell ref="A12:B12"/>
    <mergeCell ref="O24:P24"/>
    <mergeCell ref="Q24:R24"/>
    <mergeCell ref="O23:R23"/>
    <mergeCell ref="M24:N24"/>
    <mergeCell ref="A19:B19"/>
    <mergeCell ref="A20:B20"/>
    <mergeCell ref="C24:D24"/>
    <mergeCell ref="G24:H24"/>
    <mergeCell ref="I24:J24"/>
    <mergeCell ref="K24:L24"/>
    <mergeCell ref="E24:F24"/>
  </mergeCells>
  <phoneticPr fontId="5" type="noConversion"/>
  <pageMargins left="0.39370078740157483" right="0.59055118110236227" top="0.59055118110236227" bottom="0.74803149606299213" header="0.31496062992125984" footer="0.31496062992125984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Adelaide</vt:lpstr>
      <vt:lpstr>Perth</vt:lpstr>
      <vt:lpstr>SE Queensland</vt:lpstr>
      <vt:lpstr>Melbourne</vt:lpstr>
      <vt:lpstr>Australia</vt:lpstr>
      <vt:lpstr>Adelaide!Print_Area</vt:lpstr>
      <vt:lpstr>Australia!Print_Area</vt:lpstr>
      <vt:lpstr>Melbourne!Print_Area</vt:lpstr>
      <vt:lpstr>Perth!Print_Area</vt:lpstr>
      <vt:lpstr>'SE Queensland'!Print_Area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</dc:creator>
  <cp:lastModifiedBy>Diane Ross</cp:lastModifiedBy>
  <cp:lastPrinted>2013-10-12T13:19:04Z</cp:lastPrinted>
  <dcterms:created xsi:type="dcterms:W3CDTF">2009-05-28T03:23:48Z</dcterms:created>
  <dcterms:modified xsi:type="dcterms:W3CDTF">2014-06-05T00:45:45Z</dcterms:modified>
</cp:coreProperties>
</file>